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gtek\dogtrek 2023\"/>
    </mc:Choice>
  </mc:AlternateContent>
  <bookViews>
    <workbookView xWindow="-105" yWindow="-105" windowWidth="23250" windowHeight="13170" tabRatio="517"/>
  </bookViews>
  <sheets>
    <sheet name="2023_main_vysledky" sheetId="6" r:id="rId1"/>
  </sheets>
  <definedNames>
    <definedName name="_xlnm._FilterDatabase" localSheetId="0" hidden="1">'2023_main_vysledky'!$A$12:$L$45</definedName>
  </definedNames>
  <calcPr calcId="162913"/>
</workbook>
</file>

<file path=xl/calcChain.xml><?xml version="1.0" encoding="utf-8"?>
<calcChain xmlns="http://schemas.openxmlformats.org/spreadsheetml/2006/main">
  <c r="M86" i="6" l="1"/>
  <c r="F82" i="6"/>
  <c r="M78" i="6"/>
  <c r="M79" i="6"/>
  <c r="M80" i="6"/>
  <c r="H97" i="6"/>
  <c r="J97" i="6" s="1"/>
  <c r="H110" i="6"/>
  <c r="J110" i="6" s="1"/>
  <c r="E2" i="6"/>
  <c r="E6" i="6"/>
  <c r="E7" i="6"/>
  <c r="E8" i="6"/>
  <c r="E3" i="6"/>
  <c r="E4" i="6"/>
  <c r="E5" i="6"/>
  <c r="E1" i="6"/>
  <c r="C13" i="6"/>
  <c r="M125" i="6"/>
  <c r="H101" i="6"/>
  <c r="J101" i="6" s="1"/>
  <c r="M101" i="6"/>
  <c r="C53" i="6"/>
  <c r="H78" i="6"/>
  <c r="J78" i="6" s="1"/>
  <c r="H55" i="6"/>
  <c r="J55" i="6" s="1"/>
  <c r="H54" i="6"/>
  <c r="J54" i="6" s="1"/>
  <c r="C9" i="6"/>
  <c r="M85" i="6"/>
  <c r="M55" i="6"/>
  <c r="M54" i="6"/>
  <c r="M74" i="6"/>
  <c r="M68" i="6"/>
  <c r="M71" i="6"/>
  <c r="M69" i="6"/>
  <c r="M64" i="6"/>
  <c r="M66" i="6"/>
  <c r="M59" i="6"/>
  <c r="M75" i="6"/>
  <c r="M76" i="6"/>
  <c r="M77" i="6"/>
  <c r="M56" i="6"/>
  <c r="M57" i="6"/>
  <c r="M65" i="6"/>
  <c r="M67" i="6"/>
  <c r="M60" i="6"/>
  <c r="M61" i="6"/>
  <c r="M72" i="6"/>
  <c r="M63" i="6"/>
  <c r="M73" i="6"/>
  <c r="M62" i="6"/>
  <c r="M70" i="6"/>
  <c r="M58" i="6"/>
  <c r="M123" i="6"/>
  <c r="M114" i="6"/>
  <c r="M108" i="6"/>
  <c r="M106" i="6"/>
  <c r="M130" i="6"/>
  <c r="M119" i="6"/>
  <c r="M112" i="6"/>
  <c r="M107" i="6"/>
  <c r="M127" i="6"/>
  <c r="M128" i="6"/>
  <c r="M113" i="6"/>
  <c r="M121" i="6"/>
  <c r="M120" i="6"/>
  <c r="M111" i="6"/>
  <c r="M110" i="6"/>
  <c r="M117" i="6"/>
  <c r="M118" i="6"/>
  <c r="M116" i="6"/>
  <c r="M104" i="6"/>
  <c r="M115" i="6"/>
  <c r="M126" i="6"/>
  <c r="M129" i="6"/>
  <c r="M124" i="6"/>
  <c r="M109" i="6"/>
  <c r="M105" i="6"/>
  <c r="M97" i="6"/>
  <c r="M98" i="6"/>
  <c r="M99" i="6"/>
  <c r="M96" i="6"/>
  <c r="M95" i="6"/>
  <c r="M94" i="6"/>
  <c r="M100" i="6"/>
  <c r="M93" i="6"/>
  <c r="M92" i="6"/>
  <c r="M91" i="6"/>
  <c r="M90" i="6"/>
  <c r="H86" i="6"/>
  <c r="J86" i="6" s="1"/>
  <c r="H85" i="6"/>
  <c r="J85" i="6" s="1"/>
  <c r="M51" i="6"/>
  <c r="H65" i="6"/>
  <c r="J65" i="6" s="1"/>
  <c r="H67" i="6"/>
  <c r="J67" i="6" s="1"/>
  <c r="H60" i="6"/>
  <c r="J60" i="6" s="1"/>
  <c r="H61" i="6"/>
  <c r="J61" i="6" s="1"/>
  <c r="H72" i="6"/>
  <c r="J72" i="6" s="1"/>
  <c r="H63" i="6"/>
  <c r="J63" i="6" s="1"/>
  <c r="H73" i="6"/>
  <c r="J73" i="6" s="1"/>
  <c r="H62" i="6"/>
  <c r="J62" i="6" s="1"/>
  <c r="H70" i="6"/>
  <c r="J70" i="6" s="1"/>
  <c r="H58" i="6"/>
  <c r="J58" i="6" s="1"/>
  <c r="H79" i="6"/>
  <c r="J79" i="6" s="1"/>
  <c r="M38" i="6"/>
  <c r="M50" i="6"/>
  <c r="M46" i="6"/>
  <c r="M42" i="6"/>
  <c r="M41" i="6"/>
  <c r="M47" i="6"/>
  <c r="M49" i="6"/>
  <c r="M40" i="6"/>
  <c r="H44" i="6"/>
  <c r="J44" i="6" s="1"/>
  <c r="H45" i="6"/>
  <c r="J45" i="6" s="1"/>
  <c r="H43" i="6"/>
  <c r="J43" i="6" s="1"/>
  <c r="H39" i="6"/>
  <c r="J39" i="6" s="1"/>
  <c r="H38" i="6"/>
  <c r="J38" i="6" s="1"/>
  <c r="H50" i="6"/>
  <c r="J50" i="6" s="1"/>
  <c r="H46" i="6"/>
  <c r="J46" i="6" s="1"/>
  <c r="H42" i="6"/>
  <c r="J42" i="6" s="1"/>
  <c r="H41" i="6"/>
  <c r="J41" i="6" s="1"/>
  <c r="H47" i="6"/>
  <c r="J47" i="6" s="1"/>
  <c r="H49" i="6"/>
  <c r="J49" i="6" s="1"/>
  <c r="H40" i="6"/>
  <c r="J40" i="6" s="1"/>
  <c r="H51" i="6"/>
  <c r="J51" i="6" s="1"/>
  <c r="M134" i="6"/>
  <c r="H134" i="6"/>
  <c r="J134" i="6" s="1"/>
  <c r="M138" i="6"/>
  <c r="H138" i="6"/>
  <c r="J138" i="6" s="1"/>
  <c r="M135" i="6"/>
  <c r="H135" i="6"/>
  <c r="J135" i="6" s="1"/>
  <c r="M133" i="6"/>
  <c r="H133" i="6"/>
  <c r="J133" i="6" s="1"/>
  <c r="M136" i="6"/>
  <c r="H136" i="6"/>
  <c r="J136" i="6" s="1"/>
  <c r="M137" i="6"/>
  <c r="H137" i="6"/>
  <c r="J137" i="6" s="1"/>
  <c r="M33" i="6"/>
  <c r="M21" i="6"/>
  <c r="M30" i="6"/>
  <c r="M22" i="6"/>
  <c r="M23" i="6"/>
  <c r="M31" i="6"/>
  <c r="M27" i="6"/>
  <c r="M28" i="6"/>
  <c r="M20" i="6"/>
  <c r="M29" i="6"/>
  <c r="M24" i="6"/>
  <c r="M26" i="6"/>
  <c r="M32" i="6"/>
  <c r="M34" i="6"/>
  <c r="M35" i="6"/>
  <c r="H26" i="6"/>
  <c r="J26" i="6" s="1"/>
  <c r="H32" i="6"/>
  <c r="J32" i="6" s="1"/>
  <c r="H34" i="6"/>
  <c r="J34" i="6" s="1"/>
  <c r="H35" i="6"/>
  <c r="J35" i="6" s="1"/>
  <c r="M14" i="6"/>
  <c r="M17" i="6"/>
  <c r="H16" i="6"/>
  <c r="J16" i="6" s="1"/>
  <c r="H14" i="6"/>
  <c r="J14" i="6" s="1"/>
  <c r="H17" i="6"/>
  <c r="J17" i="6" s="1"/>
  <c r="C84" i="6"/>
  <c r="C37" i="6"/>
  <c r="C132" i="6"/>
  <c r="C103" i="6"/>
  <c r="C89" i="6"/>
  <c r="C19" i="6"/>
  <c r="H57" i="6"/>
  <c r="J57" i="6" s="1"/>
  <c r="H56" i="6"/>
  <c r="J56" i="6" s="1"/>
  <c r="H80" i="6"/>
  <c r="J80" i="6" s="1"/>
  <c r="H77" i="6"/>
  <c r="J77" i="6" s="1"/>
  <c r="H76" i="6"/>
  <c r="J76" i="6" s="1"/>
  <c r="H75" i="6"/>
  <c r="J75" i="6" s="1"/>
  <c r="H59" i="6"/>
  <c r="J59" i="6" s="1"/>
  <c r="H66" i="6"/>
  <c r="J66" i="6" s="1"/>
  <c r="H64" i="6"/>
  <c r="J64" i="6" s="1"/>
  <c r="H69" i="6"/>
  <c r="J69" i="6" s="1"/>
  <c r="H71" i="6"/>
  <c r="J71" i="6" s="1"/>
  <c r="H68" i="6"/>
  <c r="J68" i="6" s="1"/>
  <c r="H74" i="6"/>
  <c r="J74" i="6" s="1"/>
  <c r="M39" i="6"/>
  <c r="M43" i="6"/>
  <c r="M45" i="6"/>
  <c r="M44" i="6"/>
  <c r="M48" i="6"/>
  <c r="H48" i="6"/>
  <c r="J48" i="6" s="1"/>
  <c r="H105" i="6"/>
  <c r="J105" i="6" s="1"/>
  <c r="H109" i="6"/>
  <c r="J109" i="6" s="1"/>
  <c r="H124" i="6"/>
  <c r="J124" i="6" s="1"/>
  <c r="H129" i="6"/>
  <c r="J129" i="6" s="1"/>
  <c r="H126" i="6"/>
  <c r="J126" i="6" s="1"/>
  <c r="H115" i="6"/>
  <c r="J115" i="6" s="1"/>
  <c r="H104" i="6"/>
  <c r="J104" i="6" s="1"/>
  <c r="H116" i="6"/>
  <c r="J116" i="6" s="1"/>
  <c r="H118" i="6"/>
  <c r="J118" i="6" s="1"/>
  <c r="H117" i="6"/>
  <c r="J117" i="6" s="1"/>
  <c r="H111" i="6"/>
  <c r="J111" i="6" s="1"/>
  <c r="H120" i="6"/>
  <c r="J120" i="6" s="1"/>
  <c r="H121" i="6"/>
  <c r="J121" i="6" s="1"/>
  <c r="H113" i="6"/>
  <c r="J113" i="6" s="1"/>
  <c r="H128" i="6"/>
  <c r="J128" i="6" s="1"/>
  <c r="H127" i="6"/>
  <c r="J127" i="6" s="1"/>
  <c r="H125" i="6"/>
  <c r="J125" i="6" s="1"/>
  <c r="H107" i="6"/>
  <c r="J107" i="6" s="1"/>
  <c r="H112" i="6"/>
  <c r="J112" i="6" s="1"/>
  <c r="H119" i="6"/>
  <c r="J119" i="6" s="1"/>
  <c r="H130" i="6"/>
  <c r="J130" i="6" s="1"/>
  <c r="H106" i="6"/>
  <c r="J106" i="6" s="1"/>
  <c r="H108" i="6"/>
  <c r="J108" i="6" s="1"/>
  <c r="H114" i="6"/>
  <c r="J114" i="6" s="1"/>
  <c r="H123" i="6"/>
  <c r="J123" i="6" s="1"/>
  <c r="M122" i="6"/>
  <c r="H122" i="6"/>
  <c r="J122" i="6" s="1"/>
  <c r="H90" i="6"/>
  <c r="J90" i="6" s="1"/>
  <c r="H91" i="6"/>
  <c r="J91" i="6" s="1"/>
  <c r="H92" i="6"/>
  <c r="J92" i="6" s="1"/>
  <c r="H93" i="6"/>
  <c r="J93" i="6" s="1"/>
  <c r="H100" i="6"/>
  <c r="J100" i="6" s="1"/>
  <c r="H94" i="6"/>
  <c r="J94" i="6" s="1"/>
  <c r="H95" i="6"/>
  <c r="J95" i="6" s="1"/>
  <c r="H96" i="6"/>
  <c r="J96" i="6" s="1"/>
  <c r="H99" i="6"/>
  <c r="J99" i="6" s="1"/>
  <c r="H98" i="6"/>
  <c r="J98" i="6" s="1"/>
  <c r="H24" i="6"/>
  <c r="J24" i="6" s="1"/>
  <c r="H29" i="6"/>
  <c r="J29" i="6" s="1"/>
  <c r="H20" i="6"/>
  <c r="J20" i="6" s="1"/>
  <c r="H28" i="6"/>
  <c r="J28" i="6" s="1"/>
  <c r="H27" i="6"/>
  <c r="J27" i="6" s="1"/>
  <c r="H31" i="6"/>
  <c r="J31" i="6" s="1"/>
  <c r="H23" i="6"/>
  <c r="J23" i="6" s="1"/>
  <c r="H22" i="6"/>
  <c r="J22" i="6" s="1"/>
  <c r="H30" i="6"/>
  <c r="J30" i="6" s="1"/>
  <c r="H21" i="6"/>
  <c r="J21" i="6" s="1"/>
  <c r="H33" i="6"/>
  <c r="J33" i="6" s="1"/>
  <c r="M25" i="6"/>
  <c r="H25" i="6"/>
  <c r="J25" i="6" s="1"/>
  <c r="M16" i="6"/>
  <c r="M15" i="6"/>
  <c r="H15" i="6"/>
  <c r="J15" i="6" s="1"/>
  <c r="K81" i="6"/>
  <c r="K85" i="6" l="1"/>
  <c r="F3" i="6"/>
  <c r="K137" i="6"/>
  <c r="K136" i="6"/>
  <c r="K99" i="6"/>
  <c r="K119" i="6"/>
  <c r="F6" i="6"/>
  <c r="K75" i="6"/>
  <c r="F1" i="6"/>
  <c r="K27" i="6"/>
  <c r="K28" i="6"/>
  <c r="K100" i="6"/>
  <c r="K32" i="6"/>
  <c r="K45" i="6"/>
  <c r="K21" i="6"/>
  <c r="K26" i="6"/>
  <c r="K138" i="6"/>
  <c r="K44" i="6"/>
  <c r="K113" i="6"/>
  <c r="K73" i="6"/>
  <c r="K29" i="6"/>
  <c r="K30" i="6"/>
  <c r="K24" i="6"/>
  <c r="K115" i="6"/>
  <c r="K70" i="6"/>
  <c r="K66" i="6"/>
  <c r="K16" i="6"/>
  <c r="K134" i="6"/>
  <c r="K67" i="6"/>
  <c r="K59" i="6"/>
  <c r="K133" i="6"/>
  <c r="K38" i="6"/>
  <c r="K91" i="6"/>
  <c r="K123" i="6"/>
  <c r="K125" i="6"/>
  <c r="K135" i="6"/>
  <c r="K49" i="6"/>
  <c r="K86" i="6"/>
  <c r="K95" i="6"/>
  <c r="K65" i="6"/>
  <c r="K20" i="6"/>
  <c r="E9" i="6"/>
  <c r="K104" i="6"/>
  <c r="K105" i="6"/>
  <c r="K109" i="6"/>
  <c r="K108" i="6"/>
  <c r="K120" i="6"/>
  <c r="K124" i="6"/>
  <c r="K118" i="6"/>
  <c r="K107" i="6"/>
  <c r="K112" i="6"/>
  <c r="K121" i="6"/>
  <c r="K110" i="6"/>
  <c r="K114" i="6"/>
  <c r="K129" i="6"/>
  <c r="K116" i="6"/>
  <c r="K111" i="6"/>
  <c r="K126" i="6"/>
  <c r="K117" i="6"/>
  <c r="K130" i="6"/>
  <c r="K106" i="6"/>
  <c r="K128" i="6"/>
  <c r="K127" i="6"/>
  <c r="K122" i="6"/>
  <c r="K97" i="6"/>
  <c r="K96" i="6"/>
  <c r="K92" i="6"/>
  <c r="K93" i="6"/>
  <c r="K94" i="6"/>
  <c r="K90" i="6"/>
  <c r="K98" i="6"/>
  <c r="K101" i="6"/>
  <c r="K72" i="6"/>
  <c r="K71" i="6"/>
  <c r="K61" i="6"/>
  <c r="K64" i="6"/>
  <c r="K58" i="6"/>
  <c r="K74" i="6"/>
  <c r="K54" i="6"/>
  <c r="K63" i="6"/>
  <c r="K62" i="6"/>
  <c r="K78" i="6"/>
  <c r="K55" i="6"/>
  <c r="K80" i="6"/>
  <c r="K79" i="6"/>
  <c r="K76" i="6"/>
  <c r="K60" i="6"/>
  <c r="K57" i="6"/>
  <c r="K69" i="6"/>
  <c r="K56" i="6"/>
  <c r="K68" i="6"/>
  <c r="K77" i="6"/>
  <c r="K41" i="6"/>
  <c r="K50" i="6"/>
  <c r="K39" i="6"/>
  <c r="K46" i="6"/>
  <c r="K51" i="6"/>
  <c r="K40" i="6"/>
  <c r="K43" i="6"/>
  <c r="K48" i="6"/>
  <c r="K42" i="6"/>
  <c r="K47" i="6"/>
  <c r="K31" i="6"/>
  <c r="K25" i="6"/>
  <c r="K35" i="6"/>
  <c r="K23" i="6"/>
  <c r="K33" i="6"/>
  <c r="K34" i="6"/>
  <c r="K22" i="6"/>
  <c r="K17" i="6"/>
  <c r="K14" i="6"/>
  <c r="K15" i="6"/>
  <c r="F9" i="6" l="1"/>
</calcChain>
</file>

<file path=xl/sharedStrings.xml><?xml version="1.0" encoding="utf-8"?>
<sst xmlns="http://schemas.openxmlformats.org/spreadsheetml/2006/main" count="488" uniqueCount="316">
  <si>
    <t>Chodský pes</t>
  </si>
  <si>
    <t>MID CHOĎÁK</t>
  </si>
  <si>
    <t>Martina Hejčová</t>
  </si>
  <si>
    <t>chodský pes</t>
  </si>
  <si>
    <t>MID OPEN</t>
  </si>
  <si>
    <t>Markéta Redlová</t>
  </si>
  <si>
    <t>Hugo</t>
  </si>
  <si>
    <t>BOT</t>
  </si>
  <si>
    <t>Československý vlčák</t>
  </si>
  <si>
    <t>Australský ovčák</t>
  </si>
  <si>
    <t>Border kolie</t>
  </si>
  <si>
    <t>Milan Kaisler</t>
  </si>
  <si>
    <t>PROCHÁZKA CHOĎÁK</t>
  </si>
  <si>
    <t>Tomáš Nikš</t>
  </si>
  <si>
    <t>Martina Petráňová</t>
  </si>
  <si>
    <t>Felix La Kofila</t>
  </si>
  <si>
    <t>PROCHÁZKA OPEN</t>
  </si>
  <si>
    <t>Eliška Pačesová</t>
  </si>
  <si>
    <t>Axa</t>
  </si>
  <si>
    <t>Marek Pačes</t>
  </si>
  <si>
    <t>LLP</t>
  </si>
  <si>
    <t>IZIBELLA</t>
  </si>
  <si>
    <t>Šárka Trnková</t>
  </si>
  <si>
    <t>BOX</t>
  </si>
  <si>
    <t>Miloš Trnka</t>
  </si>
  <si>
    <t>PRT</t>
  </si>
  <si>
    <t>hovawart</t>
  </si>
  <si>
    <t>Jack</t>
  </si>
  <si>
    <t>Kateřina Matrasová</t>
  </si>
  <si>
    <t>Goldilocks Fort Fox</t>
  </si>
  <si>
    <t>Sibiřský husky</t>
  </si>
  <si>
    <t>Ondřej Vokurka</t>
  </si>
  <si>
    <t>Filip</t>
  </si>
  <si>
    <t>bígl</t>
  </si>
  <si>
    <t>Lucie Malíková</t>
  </si>
  <si>
    <t>Lola</t>
  </si>
  <si>
    <t>VÝLET CHOĎÁK</t>
  </si>
  <si>
    <t>Alena Richterová</t>
  </si>
  <si>
    <t>CHP</t>
  </si>
  <si>
    <t>Gabriela Pilařová</t>
  </si>
  <si>
    <t>Azri Tapro</t>
  </si>
  <si>
    <t>Martina Novotná</t>
  </si>
  <si>
    <t>Alexis</t>
  </si>
  <si>
    <t>VÝLET OPEN</t>
  </si>
  <si>
    <t>Dixie</t>
  </si>
  <si>
    <t>Ladislav Macek</t>
  </si>
  <si>
    <t>Arny</t>
  </si>
  <si>
    <t>Německý ovčák</t>
  </si>
  <si>
    <t>Aisha</t>
  </si>
  <si>
    <t>Eva Fričová</t>
  </si>
  <si>
    <t>Loco</t>
  </si>
  <si>
    <t>Eva Horynová</t>
  </si>
  <si>
    <t>Alma</t>
  </si>
  <si>
    <t>Flat coated retriever</t>
  </si>
  <si>
    <t>Border colie</t>
  </si>
  <si>
    <t>Pavla Nováková</t>
  </si>
  <si>
    <t>kříženec</t>
  </si>
  <si>
    <t>Bígl</t>
  </si>
  <si>
    <t>Tereza Křivánková</t>
  </si>
  <si>
    <t>Tomáš Malík</t>
  </si>
  <si>
    <t>Grace</t>
  </si>
  <si>
    <t>Klaudia Lisoňková</t>
  </si>
  <si>
    <t>pořadí v kategorii</t>
  </si>
  <si>
    <t>START (čas)</t>
  </si>
  <si>
    <t>čas na trase (start/cíl)</t>
  </si>
  <si>
    <t xml:space="preserve">celkový výsledný čas </t>
  </si>
  <si>
    <t>trasa</t>
  </si>
  <si>
    <t>CÍL (čas)</t>
  </si>
  <si>
    <t xml:space="preserve">plemeno psa </t>
  </si>
  <si>
    <t xml:space="preserve">jméno psa </t>
  </si>
  <si>
    <t>MID:</t>
  </si>
  <si>
    <t>PROCHÁZKA:</t>
  </si>
  <si>
    <t>VÝLET:</t>
  </si>
  <si>
    <t>jméno a příjmení</t>
  </si>
  <si>
    <t>chyb. otázek (1 chyba = + 15 min)</t>
  </si>
  <si>
    <t>Šárka Minarčíková</t>
  </si>
  <si>
    <t>Aysha</t>
  </si>
  <si>
    <t>Lucie Cibulková</t>
  </si>
  <si>
    <t>ČSV</t>
  </si>
  <si>
    <t>SBT</t>
  </si>
  <si>
    <t>Petr Kouba</t>
  </si>
  <si>
    <t>Robin Pilař</t>
  </si>
  <si>
    <t>Kira</t>
  </si>
  <si>
    <t>Lenka Odvárková</t>
  </si>
  <si>
    <t>Zuzana Postlerová</t>
  </si>
  <si>
    <t>Hana Krystufová</t>
  </si>
  <si>
    <t>Šárka Kopalová</t>
  </si>
  <si>
    <t>Fleur de Ericinio</t>
  </si>
  <si>
    <t>Veronika Šafferová</t>
  </si>
  <si>
    <t>Sheltie</t>
  </si>
  <si>
    <t>Kristýna Sobotková</t>
  </si>
  <si>
    <t>Poppy</t>
  </si>
  <si>
    <t>Denisa Mrňáková</t>
  </si>
  <si>
    <t>Erin Ayra Aranel</t>
  </si>
  <si>
    <t>Eva Novotná</t>
  </si>
  <si>
    <t>Sofie, Ellie</t>
  </si>
  <si>
    <t>JRT</t>
  </si>
  <si>
    <t>Miroslava Kolínská</t>
  </si>
  <si>
    <t>Markéta Dvořáková</t>
  </si>
  <si>
    <t>Romana Balcarová</t>
  </si>
  <si>
    <t>Pavel Müller</t>
  </si>
  <si>
    <t>Darsy Polaris of Heid</t>
  </si>
  <si>
    <t>Ava</t>
  </si>
  <si>
    <t>Marvel</t>
  </si>
  <si>
    <t>Anna Loudová</t>
  </si>
  <si>
    <t>Gump Deabei</t>
  </si>
  <si>
    <r>
      <t xml:space="preserve">a kdopak nám nejvíc makal aneb průměrná rychlost na trati </t>
    </r>
    <r>
      <rPr>
        <sz val="10"/>
        <rFont val="Arial"/>
        <family val="2"/>
        <charset val="238"/>
      </rPr>
      <t>(km/hod)</t>
    </r>
    <r>
      <rPr>
        <sz val="10"/>
        <color indexed="23"/>
        <rFont val="Arial"/>
        <family val="2"/>
        <charset val="238"/>
      </rPr>
      <t xml:space="preserve"> </t>
    </r>
  </si>
  <si>
    <t>disk</t>
  </si>
  <si>
    <t>MICHAL ŠTEKR</t>
  </si>
  <si>
    <t>Marie Pechová</t>
  </si>
  <si>
    <t>Kim</t>
  </si>
  <si>
    <t>Veronika Pechová</t>
  </si>
  <si>
    <t>Dana Kubecová</t>
  </si>
  <si>
    <t>Riko, Owa</t>
  </si>
  <si>
    <t>Tamara Kobzíková</t>
  </si>
  <si>
    <t>Chucky, Eki</t>
  </si>
  <si>
    <t>Monika Knedlhansová</t>
  </si>
  <si>
    <t xml:space="preserve">Losing, Filomena </t>
  </si>
  <si>
    <t xml:space="preserve">Fria </t>
  </si>
  <si>
    <t>Katka Votřelová</t>
  </si>
  <si>
    <t>Bonnie</t>
  </si>
  <si>
    <t>Anežka Slavíková</t>
  </si>
  <si>
    <t>Erin</t>
  </si>
  <si>
    <t>Iveta Jonášová</t>
  </si>
  <si>
    <t>Ginna</t>
  </si>
  <si>
    <t>Dory</t>
  </si>
  <si>
    <t>Ivana Staňková</t>
  </si>
  <si>
    <t>Zuri</t>
  </si>
  <si>
    <t xml:space="preserve">Leonardo, Nino </t>
  </si>
  <si>
    <t>Jana Krejčí</t>
  </si>
  <si>
    <t>Eny, Bee</t>
  </si>
  <si>
    <t>Stanislav Vlček</t>
  </si>
  <si>
    <t>Nessa</t>
  </si>
  <si>
    <t>Romana Jakoubková</t>
  </si>
  <si>
    <t>Ari</t>
  </si>
  <si>
    <t>Martin Polášek</t>
  </si>
  <si>
    <t>Darius</t>
  </si>
  <si>
    <t>Markéta Jaššová</t>
  </si>
  <si>
    <t xml:space="preserve">Diplomatt </t>
  </si>
  <si>
    <t>Lenka Pařízková</t>
  </si>
  <si>
    <t>Nala</t>
  </si>
  <si>
    <t>Karolína Listopadová</t>
  </si>
  <si>
    <t>Eliška Sklenářová</t>
  </si>
  <si>
    <t>Perceval</t>
  </si>
  <si>
    <t>Alena Jančíková</t>
  </si>
  <si>
    <t xml:space="preserve">Delaware </t>
  </si>
  <si>
    <t>Jana Kandusova</t>
  </si>
  <si>
    <t>Azula</t>
  </si>
  <si>
    <t xml:space="preserve">Harm </t>
  </si>
  <si>
    <t>Azri, Iška</t>
  </si>
  <si>
    <t>Linda Skalníková</t>
  </si>
  <si>
    <t xml:space="preserve">Claudius </t>
  </si>
  <si>
    <t>Tadeáš Procházka</t>
  </si>
  <si>
    <t>Radovan Husárek</t>
  </si>
  <si>
    <t>Bessy</t>
  </si>
  <si>
    <t>Kepková Lenka</t>
  </si>
  <si>
    <t>Martin Kaše</t>
  </si>
  <si>
    <t>OZZY</t>
  </si>
  <si>
    <t>Kateřina Fabiánová</t>
  </si>
  <si>
    <t xml:space="preserve">Nuttah </t>
  </si>
  <si>
    <t>Andrea Fabiánová</t>
  </si>
  <si>
    <t xml:space="preserve">Ragnar </t>
  </si>
  <si>
    <t>Miroslava Faltová</t>
  </si>
  <si>
    <t>Aron</t>
  </si>
  <si>
    <t>Martina Hájková</t>
  </si>
  <si>
    <t>Helli</t>
  </si>
  <si>
    <t>Iva Kolářová</t>
  </si>
  <si>
    <t>Akemi, Chase</t>
  </si>
  <si>
    <t>Petra Kaislerová</t>
  </si>
  <si>
    <t>Tarra Tao Arqeva</t>
  </si>
  <si>
    <t>Diana Kolářová</t>
  </si>
  <si>
    <t xml:space="preserve">Qinta, Talisman </t>
  </si>
  <si>
    <t>Lucie Hurtová</t>
  </si>
  <si>
    <t>Dramby</t>
  </si>
  <si>
    <t>Lukáš Pačes</t>
  </si>
  <si>
    <t>Berry</t>
  </si>
  <si>
    <t>Hana Mišáková</t>
  </si>
  <si>
    <t>Coffee</t>
  </si>
  <si>
    <t>Lucie Hlinovská</t>
  </si>
  <si>
    <t>Mailin, Jasmína</t>
  </si>
  <si>
    <t>Karel Kutheil</t>
  </si>
  <si>
    <t xml:space="preserve">Ari </t>
  </si>
  <si>
    <t>Zuzana Baňacká</t>
  </si>
  <si>
    <t>Buck, Kája</t>
  </si>
  <si>
    <t>Petra Gruntová</t>
  </si>
  <si>
    <t xml:space="preserve">Quillan </t>
  </si>
  <si>
    <t>Lenka Doláková</t>
  </si>
  <si>
    <t>Cipísek Velvet Arera</t>
  </si>
  <si>
    <t>Jana Soukupová</t>
  </si>
  <si>
    <t>Alík, Kim</t>
  </si>
  <si>
    <t>Iveta Pfeilerová</t>
  </si>
  <si>
    <t>Griff</t>
  </si>
  <si>
    <t>Marie Mašková</t>
  </si>
  <si>
    <t>Rita</t>
  </si>
  <si>
    <t>Lukáš Vérteši</t>
  </si>
  <si>
    <t>Zeus</t>
  </si>
  <si>
    <t>Silvie Štěpánková</t>
  </si>
  <si>
    <t>Hopi</t>
  </si>
  <si>
    <t>Auri</t>
  </si>
  <si>
    <t>PROCHÁZKA BÍGL</t>
  </si>
  <si>
    <t>Hana Bočková</t>
  </si>
  <si>
    <t>Izzi , Bee</t>
  </si>
  <si>
    <t>Alena Naušová</t>
  </si>
  <si>
    <t xml:space="preserve">Maggie </t>
  </si>
  <si>
    <t>Adéla Svobodová</t>
  </si>
  <si>
    <t>Cyra,Fly</t>
  </si>
  <si>
    <t>Pavel Dvořák</t>
  </si>
  <si>
    <t>Tereza Dobiášová</t>
  </si>
  <si>
    <t>Ennie</t>
  </si>
  <si>
    <t>VÝLET BÍGL</t>
  </si>
  <si>
    <t>Anna Horňáková</t>
  </si>
  <si>
    <t>Rex</t>
  </si>
  <si>
    <t>Barbora Enöklová</t>
  </si>
  <si>
    <t xml:space="preserve">Rafinka </t>
  </si>
  <si>
    <t>Jana Šoutová</t>
  </si>
  <si>
    <t>Lettie</t>
  </si>
  <si>
    <t>Czech Captain</t>
  </si>
  <si>
    <t>Adámek Vojta</t>
  </si>
  <si>
    <t xml:space="preserve">Flip </t>
  </si>
  <si>
    <t>Andrea Gondová</t>
  </si>
  <si>
    <t>Reby</t>
  </si>
  <si>
    <t>Miluše Nováková</t>
  </si>
  <si>
    <t>Sagan Tyger</t>
  </si>
  <si>
    <t xml:space="preserve">Qítko </t>
  </si>
  <si>
    <t xml:space="preserve">Mylady Mystery </t>
  </si>
  <si>
    <t>Kateřina Pavlovská</t>
  </si>
  <si>
    <t>Sia</t>
  </si>
  <si>
    <t>Jiří Schwarz</t>
  </si>
  <si>
    <t>Shadow</t>
  </si>
  <si>
    <t>Cairo</t>
  </si>
  <si>
    <t>Matyáš Dolák</t>
  </si>
  <si>
    <t>Kaira Debbie Ann</t>
  </si>
  <si>
    <t>Jaroslav Hornický</t>
  </si>
  <si>
    <t>Rocky</t>
  </si>
  <si>
    <t>Eliška Mazáková</t>
  </si>
  <si>
    <t>Igy</t>
  </si>
  <si>
    <t>Anna Kudrnová</t>
  </si>
  <si>
    <t>Django</t>
  </si>
  <si>
    <t>Zuzana Dluhošová</t>
  </si>
  <si>
    <t>Brita - Creasy</t>
  </si>
  <si>
    <t>Macek Pavel</t>
  </si>
  <si>
    <t xml:space="preserve">Mikee </t>
  </si>
  <si>
    <t>Kristýna Macounová</t>
  </si>
  <si>
    <t>Izzy</t>
  </si>
  <si>
    <t xml:space="preserve">Iggy </t>
  </si>
  <si>
    <t>Ing. Jiří Jeřábek</t>
  </si>
  <si>
    <t xml:space="preserve">Cesar </t>
  </si>
  <si>
    <t>Lenka Peková</t>
  </si>
  <si>
    <t xml:space="preserve">Azalyn </t>
  </si>
  <si>
    <t>Václav Pek</t>
  </si>
  <si>
    <t xml:space="preserve">Gerbery </t>
  </si>
  <si>
    <t xml:space="preserve">Aloha </t>
  </si>
  <si>
    <t>Mona</t>
  </si>
  <si>
    <t>Dana Vortischová</t>
  </si>
  <si>
    <t>Aida</t>
  </si>
  <si>
    <t>Barbora Tylová</t>
  </si>
  <si>
    <t>Finwe</t>
  </si>
  <si>
    <t>Denisa Mikešová</t>
  </si>
  <si>
    <t xml:space="preserve">Aron </t>
  </si>
  <si>
    <t>https://dogtrekkingove-hratky.weebly.com/vyacutesledky.html</t>
  </si>
  <si>
    <t>Chodidlo</t>
  </si>
  <si>
    <t xml:space="preserve">Mix labradora a vesn. </t>
  </si>
  <si>
    <t>zlatý retriever</t>
  </si>
  <si>
    <t>Hovawart</t>
  </si>
  <si>
    <t>NKO</t>
  </si>
  <si>
    <t>Německý pinč</t>
  </si>
  <si>
    <t>střední pudl</t>
  </si>
  <si>
    <t>Labrador x ohař</t>
  </si>
  <si>
    <t>Mix NO</t>
  </si>
  <si>
    <t>Aljašský matlamuth</t>
  </si>
  <si>
    <t>Beagl</t>
  </si>
  <si>
    <t>Beagle</t>
  </si>
  <si>
    <t>MALÝ MODRÝ G. HONIČ</t>
  </si>
  <si>
    <t>BOC x labrador</t>
  </si>
  <si>
    <t>aljašský malamut</t>
  </si>
  <si>
    <t>sibiřská huska</t>
  </si>
  <si>
    <t>beauceron, x lajky</t>
  </si>
  <si>
    <t>Bearded collie</t>
  </si>
  <si>
    <t>anglický špringršpaněl</t>
  </si>
  <si>
    <t>trpasličí pinč</t>
  </si>
  <si>
    <t>Malý münsterlandsk. ohař</t>
  </si>
  <si>
    <t>Rhodéský ridgback</t>
  </si>
  <si>
    <t>střední pudl, velký pudl</t>
  </si>
  <si>
    <t>Švýcarský ovčák</t>
  </si>
  <si>
    <t>Sibiřský Husky</t>
  </si>
  <si>
    <t>Dalmatin</t>
  </si>
  <si>
    <t>Kříženec ovčáka</t>
  </si>
  <si>
    <t>Daiqi Český rubín</t>
  </si>
  <si>
    <t>Bruce na Skalském kopci</t>
  </si>
  <si>
    <t>Albero Svádovské štěstí</t>
  </si>
  <si>
    <t>MIX</t>
  </si>
  <si>
    <t>Knirač</t>
  </si>
  <si>
    <t>saarloosův vlčák</t>
  </si>
  <si>
    <t>Kříženec bull</t>
  </si>
  <si>
    <t>Staffordshire bulteriér</t>
  </si>
  <si>
    <t>Akita, shiba</t>
  </si>
  <si>
    <t>Entlebušský salašnický pes</t>
  </si>
  <si>
    <t>ZSL</t>
  </si>
  <si>
    <t>Španělský galgo</t>
  </si>
  <si>
    <t>AUO, AUO</t>
  </si>
  <si>
    <t>Anglický bulterier</t>
  </si>
  <si>
    <t>Papillon</t>
  </si>
  <si>
    <t>Český teriér , knírač</t>
  </si>
  <si>
    <t>CHOĎÁK</t>
  </si>
  <si>
    <t>OPEN</t>
  </si>
  <si>
    <t>BÍGL</t>
  </si>
  <si>
    <t>MID</t>
  </si>
  <si>
    <t>PROCHÁZKA</t>
  </si>
  <si>
    <t>VÝLET</t>
  </si>
  <si>
    <t>∑:</t>
  </si>
  <si>
    <t>Elsa</t>
  </si>
  <si>
    <t>Aexel a Eleanor</t>
  </si>
  <si>
    <t>vzdala</t>
  </si>
  <si>
    <r>
      <rPr>
        <b/>
        <sz val="14"/>
        <color indexed="8"/>
        <rFont val="Arial"/>
        <family val="2"/>
        <charset val="238"/>
      </rPr>
      <t>VÝSLEDKOVÁ LISTINA</t>
    </r>
    <r>
      <rPr>
        <sz val="14"/>
        <color indexed="8"/>
        <rFont val="Arial"/>
        <family val="2"/>
        <charset val="238"/>
      </rPr>
      <t xml:space="preserve"> - Dogtrekkingové hrátky v České ráji (8. ročník), so 2.9.2023, Turnov - Zrcadlová koza, celkem 110 účastníků v 8 kategoriích</t>
    </r>
  </si>
  <si>
    <t>trasa km</t>
  </si>
  <si>
    <t>počet účastníků: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</si>
</sst>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h:mm;@"/>
    <numFmt numFmtId="166" formatCode="0&quot;.&quot;"/>
    <numFmt numFmtId="167" formatCode="0.0"/>
  </numFmts>
  <fonts count="29" x14ac:knownFonts="1">
    <font>
      <sz val="10"/>
      <color rgb="FF000000"/>
      <name val="Arial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23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theme="1"/>
      <name val="Arial"/>
      <family val="2"/>
      <charset val="238"/>
      <scheme val="minor"/>
    </font>
    <font>
      <u/>
      <sz val="10"/>
      <color theme="10"/>
      <name val="Arial"/>
    </font>
    <font>
      <sz val="10"/>
      <color rgb="FF000000"/>
      <name val="Arial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sz val="9"/>
      <color theme="1" tint="0.499984740745262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b/>
      <sz val="9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FF"/>
      <name val="Arial"/>
      <family val="2"/>
      <charset val="238"/>
    </font>
    <font>
      <sz val="9"/>
      <color theme="1"/>
      <name val="Arial"/>
      <family val="2"/>
      <scheme val="minor"/>
    </font>
    <font>
      <sz val="9"/>
      <color rgb="FF000000"/>
      <name val="Calibri"/>
      <family val="2"/>
      <charset val="238"/>
    </font>
    <font>
      <sz val="14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9"/>
      <name val="Arial"/>
      <family val="2"/>
      <charset val="238"/>
      <scheme val="minor"/>
    </font>
    <font>
      <b/>
      <u/>
      <sz val="9"/>
      <color rgb="FF000000"/>
      <name val="Arial"/>
      <family val="2"/>
      <charset val="238"/>
    </font>
    <font>
      <b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7" fillId="0" borderId="0"/>
  </cellStyleXfs>
  <cellXfs count="120">
    <xf numFmtId="0" fontId="0" fillId="0" borderId="0" xfId="0" applyFont="1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vertical="center"/>
    </xf>
    <xf numFmtId="165" fontId="13" fillId="0" borderId="1" xfId="0" applyNumberFormat="1" applyFont="1" applyFill="1" applyBorder="1" applyAlignment="1">
      <alignment horizontal="center" vertical="center"/>
    </xf>
    <xf numFmtId="20" fontId="13" fillId="0" borderId="0" xfId="0" applyNumberFormat="1" applyFont="1" applyFill="1" applyAlignment="1">
      <alignment horizontal="center" vertical="center"/>
    </xf>
    <xf numFmtId="20" fontId="21" fillId="0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7" fontId="18" fillId="0" borderId="0" xfId="0" applyNumberFormat="1" applyFont="1" applyFill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1" applyAlignment="1">
      <alignment vertical="center"/>
    </xf>
    <xf numFmtId="0" fontId="22" fillId="0" borderId="1" xfId="2" applyFont="1" applyFill="1" applyBorder="1" applyAlignment="1">
      <alignment vertical="center" wrapText="1"/>
    </xf>
    <xf numFmtId="0" fontId="20" fillId="0" borderId="1" xfId="3" applyFont="1" applyFill="1" applyBorder="1" applyAlignment="1">
      <alignment vertical="center" wrapText="1"/>
    </xf>
    <xf numFmtId="0" fontId="20" fillId="0" borderId="1" xfId="3" applyFont="1" applyFill="1" applyBorder="1" applyAlignment="1">
      <alignment vertical="center"/>
    </xf>
    <xf numFmtId="0" fontId="20" fillId="8" borderId="1" xfId="0" applyFont="1" applyFill="1" applyBorder="1" applyAlignment="1">
      <alignment vertical="center"/>
    </xf>
    <xf numFmtId="0" fontId="22" fillId="0" borderId="0" xfId="2" applyFont="1" applyFill="1" applyBorder="1" applyAlignment="1">
      <alignment vertical="center" wrapText="1"/>
    </xf>
    <xf numFmtId="0" fontId="20" fillId="0" borderId="0" xfId="3" applyFont="1" applyFill="1" applyBorder="1" applyAlignment="1">
      <alignment vertical="center" wrapText="1"/>
    </xf>
    <xf numFmtId="0" fontId="20" fillId="0" borderId="0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20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20" fontId="21" fillId="0" borderId="1" xfId="0" applyNumberFormat="1" applyFont="1" applyFill="1" applyBorder="1" applyAlignment="1">
      <alignment horizontal="center" vertical="center"/>
    </xf>
    <xf numFmtId="166" fontId="20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/>
    </xf>
    <xf numFmtId="0" fontId="15" fillId="6" borderId="8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" fillId="0" borderId="0" xfId="3" applyFont="1" applyFill="1" applyBorder="1" applyAlignment="1">
      <alignment vertical="center" wrapText="1"/>
    </xf>
    <xf numFmtId="166" fontId="6" fillId="6" borderId="7" xfId="0" applyNumberFormat="1" applyFont="1" applyFill="1" applyBorder="1" applyAlignment="1">
      <alignment horizontal="left" vertical="center"/>
    </xf>
    <xf numFmtId="0" fontId="26" fillId="0" borderId="1" xfId="2" applyFont="1" applyFill="1" applyBorder="1" applyAlignment="1">
      <alignment vertical="center" wrapText="1"/>
    </xf>
    <xf numFmtId="0" fontId="26" fillId="0" borderId="0" xfId="2" applyFont="1" applyFill="1" applyBorder="1" applyAlignment="1">
      <alignment vertical="center" wrapText="1"/>
    </xf>
    <xf numFmtId="0" fontId="1" fillId="0" borderId="1" xfId="3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6" fillId="3" borderId="9" xfId="0" applyFont="1" applyFill="1" applyBorder="1" applyAlignment="1">
      <alignment vertical="center"/>
    </xf>
    <xf numFmtId="166" fontId="6" fillId="3" borderId="7" xfId="0" applyNumberFormat="1" applyFont="1" applyFill="1" applyBorder="1" applyAlignment="1">
      <alignment horizontal="left" vertical="center"/>
    </xf>
    <xf numFmtId="0" fontId="27" fillId="3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vertical="center"/>
    </xf>
    <xf numFmtId="166" fontId="6" fillId="4" borderId="7" xfId="0" applyNumberFormat="1" applyFont="1" applyFill="1" applyBorder="1" applyAlignment="1">
      <alignment horizontal="left" vertical="center"/>
    </xf>
    <xf numFmtId="0" fontId="15" fillId="4" borderId="8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vertical="center"/>
    </xf>
    <xf numFmtId="166" fontId="6" fillId="8" borderId="7" xfId="0" applyNumberFormat="1" applyFont="1" applyFill="1" applyBorder="1" applyAlignment="1">
      <alignment horizontal="left" vertical="center"/>
    </xf>
    <xf numFmtId="0" fontId="15" fillId="8" borderId="8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vertical="center"/>
    </xf>
    <xf numFmtId="166" fontId="6" fillId="7" borderId="7" xfId="0" applyNumberFormat="1" applyFont="1" applyFill="1" applyBorder="1" applyAlignment="1">
      <alignment horizontal="left" vertical="center"/>
    </xf>
    <xf numFmtId="0" fontId="15" fillId="7" borderId="8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5" fontId="11" fillId="0" borderId="0" xfId="0" applyNumberFormat="1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vertical="center"/>
    </xf>
    <xf numFmtId="166" fontId="6" fillId="9" borderId="7" xfId="0" applyNumberFormat="1" applyFont="1" applyFill="1" applyBorder="1" applyAlignment="1">
      <alignment horizontal="left" vertical="center"/>
    </xf>
    <xf numFmtId="0" fontId="15" fillId="9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vertical="center"/>
    </xf>
    <xf numFmtId="166" fontId="6" fillId="5" borderId="7" xfId="0" applyNumberFormat="1" applyFont="1" applyFill="1" applyBorder="1" applyAlignment="1">
      <alignment horizontal="left" vertical="center"/>
    </xf>
    <xf numFmtId="0" fontId="15" fillId="5" borderId="8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vertical="center"/>
    </xf>
    <xf numFmtId="166" fontId="6" fillId="10" borderId="7" xfId="0" applyNumberFormat="1" applyFont="1" applyFill="1" applyBorder="1" applyAlignment="1">
      <alignment horizontal="left" vertical="center"/>
    </xf>
    <xf numFmtId="0" fontId="15" fillId="10" borderId="8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vertical="center"/>
    </xf>
    <xf numFmtId="0" fontId="20" fillId="9" borderId="1" xfId="0" applyFont="1" applyFill="1" applyBorder="1" applyAlignment="1">
      <alignment vertical="center"/>
    </xf>
    <xf numFmtId="166" fontId="1" fillId="3" borderId="2" xfId="0" applyNumberFormat="1" applyFont="1" applyFill="1" applyBorder="1" applyAlignment="1">
      <alignment horizontal="left" vertical="center"/>
    </xf>
    <xf numFmtId="166" fontId="1" fillId="4" borderId="3" xfId="0" applyNumberFormat="1" applyFont="1" applyFill="1" applyBorder="1" applyAlignment="1">
      <alignment horizontal="left" vertical="center"/>
    </xf>
    <xf numFmtId="0" fontId="12" fillId="6" borderId="2" xfId="0" applyFont="1" applyFill="1" applyBorder="1" applyAlignment="1">
      <alignment vertical="center"/>
    </xf>
    <xf numFmtId="166" fontId="1" fillId="8" borderId="5" xfId="0" applyNumberFormat="1" applyFont="1" applyFill="1" applyBorder="1" applyAlignment="1">
      <alignment horizontal="left" vertical="center"/>
    </xf>
    <xf numFmtId="0" fontId="11" fillId="5" borderId="3" xfId="0" applyFont="1" applyFill="1" applyBorder="1" applyAlignment="1">
      <alignment vertical="center"/>
    </xf>
    <xf numFmtId="166" fontId="1" fillId="7" borderId="2" xfId="0" applyNumberFormat="1" applyFont="1" applyFill="1" applyBorder="1" applyAlignment="1">
      <alignment horizontal="left" vertical="center"/>
    </xf>
    <xf numFmtId="166" fontId="1" fillId="10" borderId="5" xfId="0" applyNumberFormat="1" applyFont="1" applyFill="1" applyBorder="1" applyAlignment="1">
      <alignment horizontal="left" vertical="center"/>
    </xf>
    <xf numFmtId="166" fontId="1" fillId="9" borderId="3" xfId="0" applyNumberFormat="1" applyFont="1" applyFill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8" fillId="7" borderId="6" xfId="0" applyNumberFormat="1" applyFont="1" applyFill="1" applyBorder="1" applyAlignment="1">
      <alignment horizontal="center" vertical="center" wrapText="1"/>
    </xf>
    <xf numFmtId="1" fontId="28" fillId="7" borderId="4" xfId="0" applyNumberFormat="1" applyFont="1" applyFill="1" applyBorder="1" applyAlignment="1">
      <alignment horizontal="center" vertical="center" wrapText="1"/>
    </xf>
    <xf numFmtId="167" fontId="18" fillId="0" borderId="2" xfId="0" applyNumberFormat="1" applyFont="1" applyFill="1" applyBorder="1" applyAlignment="1">
      <alignment horizontal="center" vertical="center"/>
    </xf>
    <xf numFmtId="167" fontId="18" fillId="0" borderId="5" xfId="0" applyNumberFormat="1" applyFont="1" applyFill="1" applyBorder="1" applyAlignment="1">
      <alignment horizontal="center" vertical="center"/>
    </xf>
    <xf numFmtId="167" fontId="18" fillId="0" borderId="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2"/>
    <cellStyle name="Normální 3" xfId="3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gtrekkingove-hratky.weebly.com/vyacutesledk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  <pageSetUpPr fitToPage="1"/>
  </sheetPr>
  <dimension ref="A1:N167"/>
  <sheetViews>
    <sheetView tabSelected="1" topLeftCell="A31" zoomScaleNormal="100" workbookViewId="0">
      <selection activeCell="J5" sqref="J5"/>
    </sheetView>
  </sheetViews>
  <sheetFormatPr defaultColWidth="14.42578125" defaultRowHeight="15.75" customHeight="1" x14ac:dyDescent="0.2"/>
  <cols>
    <col min="1" max="1" width="21.5703125" style="18" customWidth="1"/>
    <col min="2" max="2" width="35.7109375" style="18" customWidth="1"/>
    <col min="3" max="3" width="25.42578125" style="18" customWidth="1"/>
    <col min="4" max="4" width="5.140625" style="19" customWidth="1"/>
    <col min="5" max="5" width="21.28515625" style="20" customWidth="1"/>
    <col min="6" max="8" width="7.5703125" style="11" customWidth="1"/>
    <col min="9" max="9" width="9.85546875" style="21" customWidth="1"/>
    <col min="10" max="10" width="13.42578125" style="11" customWidth="1"/>
    <col min="11" max="11" width="8.28515625" style="16" customWidth="1"/>
    <col min="12" max="12" width="6.28515625" style="18" customWidth="1"/>
    <col min="13" max="13" width="21.28515625" style="13" customWidth="1"/>
    <col min="14" max="14" width="17.5703125" style="18" customWidth="1"/>
    <col min="15" max="16384" width="14.42578125" style="18"/>
  </cols>
  <sheetData>
    <row r="1" spans="1:14" s="8" customFormat="1" ht="14.25" customHeight="1" x14ac:dyDescent="0.2">
      <c r="A1" s="1" t="s">
        <v>315</v>
      </c>
      <c r="B1" s="106" t="s">
        <v>306</v>
      </c>
      <c r="C1" s="98" t="s">
        <v>1</v>
      </c>
      <c r="E1" s="57">
        <f>COUNTIF(E12:E139,C1)</f>
        <v>4</v>
      </c>
      <c r="F1" s="84">
        <f>SUM(E1:E2)</f>
        <v>20</v>
      </c>
    </row>
    <row r="2" spans="1:14" s="8" customFormat="1" ht="12.75" customHeight="1" x14ac:dyDescent="0.2">
      <c r="A2" s="1"/>
      <c r="B2" s="107"/>
      <c r="C2" s="99" t="s">
        <v>4</v>
      </c>
      <c r="E2" s="58">
        <f>COUNTIF(E13:E140,C2)</f>
        <v>16</v>
      </c>
      <c r="F2" s="85"/>
    </row>
    <row r="3" spans="1:14" s="8" customFormat="1" ht="14.25" customHeight="1" x14ac:dyDescent="0.2">
      <c r="A3" s="1"/>
      <c r="B3" s="106" t="s">
        <v>308</v>
      </c>
      <c r="C3" s="100" t="s">
        <v>36</v>
      </c>
      <c r="E3" s="57">
        <f>COUNTIF(E16:E144,C3)</f>
        <v>14</v>
      </c>
      <c r="F3" s="83">
        <f>SUM(E3:E5)</f>
        <v>45</v>
      </c>
    </row>
    <row r="4" spans="1:14" s="8" customFormat="1" ht="14.25" customHeight="1" x14ac:dyDescent="0.2">
      <c r="A4" s="1"/>
      <c r="B4" s="108"/>
      <c r="C4" s="101" t="s">
        <v>43</v>
      </c>
      <c r="E4" s="59">
        <f>COUNTIF(E17:E145,C4)</f>
        <v>29</v>
      </c>
      <c r="F4" s="83"/>
    </row>
    <row r="5" spans="1:14" s="8" customFormat="1" ht="14.25" customHeight="1" x14ac:dyDescent="0.2">
      <c r="A5" s="1"/>
      <c r="B5" s="107"/>
      <c r="C5" s="102" t="s">
        <v>209</v>
      </c>
      <c r="E5" s="58">
        <f>COUNTIF(E18:E146,C5)</f>
        <v>2</v>
      </c>
      <c r="F5" s="83"/>
    </row>
    <row r="6" spans="1:14" s="8" customFormat="1" ht="14.25" customHeight="1" x14ac:dyDescent="0.2">
      <c r="A6" s="1"/>
      <c r="B6" s="106" t="s">
        <v>307</v>
      </c>
      <c r="C6" s="103" t="s">
        <v>12</v>
      </c>
      <c r="E6" s="57">
        <f>COUNTIF(E13:E141,C6)</f>
        <v>12</v>
      </c>
      <c r="F6" s="83">
        <f>SUM(E6:E8)</f>
        <v>45</v>
      </c>
    </row>
    <row r="7" spans="1:14" s="8" customFormat="1" ht="14.25" customHeight="1" x14ac:dyDescent="0.2">
      <c r="A7" s="1"/>
      <c r="B7" s="108"/>
      <c r="C7" s="104" t="s">
        <v>16</v>
      </c>
      <c r="E7" s="59">
        <f>COUNTIF(E14:E142,C7)</f>
        <v>27</v>
      </c>
      <c r="F7" s="83"/>
    </row>
    <row r="8" spans="1:14" s="8" customFormat="1" ht="14.25" customHeight="1" x14ac:dyDescent="0.2">
      <c r="A8" s="1"/>
      <c r="B8" s="107"/>
      <c r="C8" s="105" t="s">
        <v>199</v>
      </c>
      <c r="E8" s="58">
        <f>COUNTIF(E15:E143,C8)</f>
        <v>6</v>
      </c>
      <c r="F8" s="83"/>
    </row>
    <row r="9" spans="1:14" s="8" customFormat="1" ht="14.25" customHeight="1" x14ac:dyDescent="0.2">
      <c r="A9" s="1"/>
      <c r="B9" s="119" t="s">
        <v>309</v>
      </c>
      <c r="C9" s="7">
        <f>COUNTA(C1:C8)</f>
        <v>8</v>
      </c>
      <c r="D9" s="7"/>
      <c r="E9" s="14">
        <f>SUM(E1:E8)</f>
        <v>110</v>
      </c>
      <c r="F9" s="15">
        <f>SUM(F1:F8)</f>
        <v>110</v>
      </c>
    </row>
    <row r="10" spans="1:14" ht="15.75" customHeight="1" x14ac:dyDescent="0.2">
      <c r="A10" s="2"/>
      <c r="B10" s="1"/>
      <c r="C10" s="1"/>
      <c r="D10" s="5"/>
      <c r="E10" s="4"/>
      <c r="F10" s="4"/>
      <c r="G10" s="4"/>
      <c r="H10" s="86">
        <v>1.0416666666666666E-2</v>
      </c>
      <c r="I10" s="40" t="s">
        <v>259</v>
      </c>
      <c r="J10" s="10"/>
      <c r="K10" s="18"/>
      <c r="L10" s="12"/>
      <c r="M10" s="18"/>
    </row>
    <row r="11" spans="1:14" s="8" customFormat="1" ht="27" customHeight="1" x14ac:dyDescent="0.2">
      <c r="A11" s="111" t="s">
        <v>313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3"/>
      <c r="N11" s="56"/>
    </row>
    <row r="12" spans="1:14" s="19" customFormat="1" ht="65.25" customHeight="1" thickBot="1" x14ac:dyDescent="0.25">
      <c r="A12" s="22" t="s">
        <v>73</v>
      </c>
      <c r="B12" s="22" t="s">
        <v>69</v>
      </c>
      <c r="C12" s="22" t="s">
        <v>68</v>
      </c>
      <c r="D12" s="22" t="s">
        <v>314</v>
      </c>
      <c r="E12" s="23" t="s">
        <v>66</v>
      </c>
      <c r="F12" s="109" t="s">
        <v>63</v>
      </c>
      <c r="G12" s="109" t="s">
        <v>67</v>
      </c>
      <c r="H12" s="109" t="s">
        <v>64</v>
      </c>
      <c r="I12" s="110" t="s">
        <v>74</v>
      </c>
      <c r="J12" s="114" t="s">
        <v>65</v>
      </c>
      <c r="K12" s="115" t="s">
        <v>62</v>
      </c>
      <c r="M12" s="24" t="s">
        <v>106</v>
      </c>
    </row>
    <row r="13" spans="1:14" ht="15" customHeight="1" x14ac:dyDescent="0.2">
      <c r="A13" s="71" t="s">
        <v>70</v>
      </c>
      <c r="B13" s="72" t="s">
        <v>303</v>
      </c>
      <c r="C13" s="73">
        <f>COUNTA(A14:A17)</f>
        <v>4</v>
      </c>
      <c r="D13" s="6"/>
      <c r="E13" s="5"/>
      <c r="I13" s="9"/>
      <c r="J13" s="4"/>
      <c r="K13" s="17"/>
      <c r="M13" s="12"/>
    </row>
    <row r="14" spans="1:14" ht="15" customHeight="1" x14ac:dyDescent="0.2">
      <c r="A14" s="41" t="s">
        <v>2</v>
      </c>
      <c r="B14" s="65" t="s">
        <v>216</v>
      </c>
      <c r="C14" s="42" t="s">
        <v>0</v>
      </c>
      <c r="D14" s="25">
        <v>32</v>
      </c>
      <c r="E14" s="26" t="s">
        <v>1</v>
      </c>
      <c r="F14" s="27">
        <v>0.34722222222222227</v>
      </c>
      <c r="G14" s="27">
        <v>0.58194444444444449</v>
      </c>
      <c r="H14" s="49">
        <f>IF(OR(F14=0,G14=0),"",G14-F14)</f>
        <v>0.23472222222222222</v>
      </c>
      <c r="I14" s="50"/>
      <c r="J14" s="51">
        <f>IF(H14="","",((H14+(I14*$H$10))))</f>
        <v>0.23472222222222222</v>
      </c>
      <c r="K14" s="52">
        <f>IFERROR(RANK(J$14:J$17,$J$14:$J$17,1),"")</f>
        <v>1</v>
      </c>
      <c r="M14" s="116">
        <f>(D14/(G14-F14))/24</f>
        <v>5.6804733727810657</v>
      </c>
    </row>
    <row r="15" spans="1:14" ht="15" customHeight="1" x14ac:dyDescent="0.2">
      <c r="A15" s="41" t="s">
        <v>212</v>
      </c>
      <c r="B15" s="65" t="s">
        <v>213</v>
      </c>
      <c r="C15" s="42" t="s">
        <v>0</v>
      </c>
      <c r="D15" s="25">
        <v>32</v>
      </c>
      <c r="E15" s="26" t="s">
        <v>1</v>
      </c>
      <c r="F15" s="27">
        <v>0.34583333333333338</v>
      </c>
      <c r="G15" s="27">
        <v>0.58472222222222225</v>
      </c>
      <c r="H15" s="49">
        <f>IF(OR(F15=0,G15=0),"",G15-F15)</f>
        <v>0.23888888888888887</v>
      </c>
      <c r="I15" s="50"/>
      <c r="J15" s="51">
        <f>IF(H15="","",((H15+(I15*$H$10))))</f>
        <v>0.23888888888888887</v>
      </c>
      <c r="K15" s="52">
        <f>IFERROR(RANK(J$14:J$17,$J$14:$J$17,1),"")</f>
        <v>2</v>
      </c>
      <c r="M15" s="117">
        <f>(D15/(G15-F15))/24</f>
        <v>5.5813953488372094</v>
      </c>
    </row>
    <row r="16" spans="1:14" ht="15" customHeight="1" x14ac:dyDescent="0.2">
      <c r="A16" s="41" t="s">
        <v>214</v>
      </c>
      <c r="B16" s="65" t="s">
        <v>215</v>
      </c>
      <c r="C16" s="42" t="s">
        <v>38</v>
      </c>
      <c r="D16" s="25">
        <v>32</v>
      </c>
      <c r="E16" s="26" t="s">
        <v>1</v>
      </c>
      <c r="F16" s="27">
        <v>0.34375</v>
      </c>
      <c r="G16" s="27">
        <v>0.67569444444444438</v>
      </c>
      <c r="H16" s="49">
        <f>IF(OR(F16=0,G16=0),"",G16-F16)</f>
        <v>0.33194444444444438</v>
      </c>
      <c r="I16" s="50"/>
      <c r="J16" s="51">
        <f>IF(H16="","",((H16+(I16*$H$10))))</f>
        <v>0.33194444444444438</v>
      </c>
      <c r="K16" s="52">
        <f>IFERROR(RANK(J$14:J$17,$J$14:$J$17,1),"")</f>
        <v>3</v>
      </c>
      <c r="M16" s="117">
        <f>(D16/(G16-F16))/24</f>
        <v>4.0167364016736409</v>
      </c>
    </row>
    <row r="17" spans="1:13" ht="15" customHeight="1" x14ac:dyDescent="0.2">
      <c r="A17" s="41" t="s">
        <v>217</v>
      </c>
      <c r="B17" s="65" t="s">
        <v>218</v>
      </c>
      <c r="C17" s="42" t="s">
        <v>260</v>
      </c>
      <c r="D17" s="25">
        <v>32</v>
      </c>
      <c r="E17" s="26" t="s">
        <v>1</v>
      </c>
      <c r="F17" s="27">
        <v>0.40972222222222227</v>
      </c>
      <c r="G17" s="27">
        <v>0.8256944444444444</v>
      </c>
      <c r="H17" s="49">
        <f>IF(OR(F17=0,G17=0),"",G17-F17)</f>
        <v>0.41597222222222213</v>
      </c>
      <c r="I17" s="50"/>
      <c r="J17" s="51">
        <f>IF(H17="","",((H17+(I17*$H$10))))</f>
        <v>0.41597222222222213</v>
      </c>
      <c r="K17" s="52">
        <f>IFERROR(RANK(J$14:J$17,$J$14:$J$17,1),"")</f>
        <v>4</v>
      </c>
      <c r="M17" s="118">
        <f>(D17/(G17-F17))/24</f>
        <v>3.2053422370617706</v>
      </c>
    </row>
    <row r="18" spans="1:13" ht="15" customHeight="1" x14ac:dyDescent="0.2">
      <c r="A18" s="45"/>
      <c r="B18" s="66"/>
      <c r="C18" s="46"/>
      <c r="D18" s="47"/>
      <c r="E18" s="46"/>
      <c r="F18" s="38"/>
      <c r="G18" s="38"/>
      <c r="H18" s="28"/>
      <c r="J18" s="21"/>
      <c r="K18" s="30"/>
      <c r="M18" s="32"/>
    </row>
    <row r="19" spans="1:13" ht="15" customHeight="1" x14ac:dyDescent="0.2">
      <c r="A19" s="74" t="s">
        <v>70</v>
      </c>
      <c r="B19" s="75" t="s">
        <v>304</v>
      </c>
      <c r="C19" s="76">
        <f>COUNTA(A20:A35)</f>
        <v>16</v>
      </c>
      <c r="D19" s="39"/>
      <c r="I19" s="11"/>
      <c r="K19" s="33"/>
      <c r="M19" s="32"/>
    </row>
    <row r="20" spans="1:13" ht="15" customHeight="1" x14ac:dyDescent="0.2">
      <c r="A20" s="42" t="s">
        <v>59</v>
      </c>
      <c r="B20" s="67" t="s">
        <v>60</v>
      </c>
      <c r="C20" s="42" t="s">
        <v>264</v>
      </c>
      <c r="D20" s="25">
        <v>32</v>
      </c>
      <c r="E20" s="34" t="s">
        <v>4</v>
      </c>
      <c r="F20" s="27">
        <v>0.34375</v>
      </c>
      <c r="G20" s="27">
        <v>0.5541666666666667</v>
      </c>
      <c r="H20" s="49">
        <f t="shared" ref="H20:H35" si="0">IF(OR(F20=0,G20=0),"",G20-F20)</f>
        <v>0.2104166666666667</v>
      </c>
      <c r="I20" s="50"/>
      <c r="J20" s="51">
        <f>IF(H20="","",((H20+(I20*$H$10))))</f>
        <v>0.2104166666666667</v>
      </c>
      <c r="K20" s="52">
        <f t="shared" ref="K20:K35" si="1">IFERROR(RANK(J$20:J$35,$J$20:$J$35,1),"")</f>
        <v>1</v>
      </c>
      <c r="M20" s="116">
        <f t="shared" ref="M20:M35" si="2">(D20/(G20-F20))/24</f>
        <v>6.3366336633663352</v>
      </c>
    </row>
    <row r="21" spans="1:13" ht="15" customHeight="1" x14ac:dyDescent="0.2">
      <c r="A21" s="42" t="s">
        <v>221</v>
      </c>
      <c r="B21" s="67" t="s">
        <v>222</v>
      </c>
      <c r="C21" s="42" t="s">
        <v>7</v>
      </c>
      <c r="D21" s="25">
        <v>32</v>
      </c>
      <c r="E21" s="34" t="s">
        <v>4</v>
      </c>
      <c r="F21" s="27">
        <v>0.34930555555555554</v>
      </c>
      <c r="G21" s="27">
        <v>0.57708333333333328</v>
      </c>
      <c r="H21" s="49">
        <f t="shared" si="0"/>
        <v>0.22777777777777775</v>
      </c>
      <c r="I21" s="50"/>
      <c r="J21" s="51">
        <f>IF(H21="","",((H21+(I21*$H$10))))</f>
        <v>0.22777777777777775</v>
      </c>
      <c r="K21" s="52">
        <f t="shared" si="1"/>
        <v>2</v>
      </c>
      <c r="M21" s="117">
        <f t="shared" si="2"/>
        <v>5.8536585365853666</v>
      </c>
    </row>
    <row r="22" spans="1:13" ht="15" customHeight="1" x14ac:dyDescent="0.2">
      <c r="A22" s="42" t="s">
        <v>225</v>
      </c>
      <c r="B22" s="67" t="s">
        <v>226</v>
      </c>
      <c r="C22" s="42" t="s">
        <v>30</v>
      </c>
      <c r="D22" s="25">
        <v>32</v>
      </c>
      <c r="E22" s="34" t="s">
        <v>4</v>
      </c>
      <c r="F22" s="27">
        <v>0.34722222222222227</v>
      </c>
      <c r="G22" s="27">
        <v>0.57708333333333328</v>
      </c>
      <c r="H22" s="49">
        <f t="shared" si="0"/>
        <v>0.22986111111111102</v>
      </c>
      <c r="I22" s="50"/>
      <c r="J22" s="51">
        <f>IF(H22="","",((H22+(I22*$H$10))))</f>
        <v>0.22986111111111102</v>
      </c>
      <c r="K22" s="52">
        <f t="shared" si="1"/>
        <v>3</v>
      </c>
      <c r="M22" s="117">
        <f t="shared" si="2"/>
        <v>5.8006042296072531</v>
      </c>
    </row>
    <row r="23" spans="1:13" ht="15" customHeight="1" x14ac:dyDescent="0.2">
      <c r="A23" s="42" t="s">
        <v>227</v>
      </c>
      <c r="B23" s="67" t="s">
        <v>228</v>
      </c>
      <c r="C23" s="42" t="s">
        <v>30</v>
      </c>
      <c r="D23" s="25">
        <v>32</v>
      </c>
      <c r="E23" s="34" t="s">
        <v>4</v>
      </c>
      <c r="F23" s="27">
        <v>0.34652777777777777</v>
      </c>
      <c r="G23" s="27">
        <v>0.57708333333333328</v>
      </c>
      <c r="H23" s="49">
        <f t="shared" si="0"/>
        <v>0.23055555555555551</v>
      </c>
      <c r="I23" s="50"/>
      <c r="J23" s="51">
        <f>IF(H23="","",((H23+(I23*$H$10))))</f>
        <v>0.23055555555555551</v>
      </c>
      <c r="K23" s="52">
        <f t="shared" si="1"/>
        <v>4</v>
      </c>
      <c r="M23" s="117">
        <f t="shared" si="2"/>
        <v>5.7831325301204828</v>
      </c>
    </row>
    <row r="24" spans="1:13" ht="15" customHeight="1" x14ac:dyDescent="0.2">
      <c r="A24" s="42" t="s">
        <v>234</v>
      </c>
      <c r="B24" s="67" t="s">
        <v>235</v>
      </c>
      <c r="C24" s="42" t="s">
        <v>266</v>
      </c>
      <c r="D24" s="25">
        <v>32</v>
      </c>
      <c r="E24" s="34" t="s">
        <v>4</v>
      </c>
      <c r="F24" s="27">
        <v>0.3444444444444445</v>
      </c>
      <c r="G24" s="27">
        <v>0.57638888888888895</v>
      </c>
      <c r="H24" s="49">
        <f t="shared" si="0"/>
        <v>0.23194444444444445</v>
      </c>
      <c r="I24" s="50"/>
      <c r="J24" s="51">
        <f>IF(H24="","",((H24+(I24*$H$10))))</f>
        <v>0.23194444444444445</v>
      </c>
      <c r="K24" s="52">
        <f t="shared" si="1"/>
        <v>5</v>
      </c>
      <c r="M24" s="117">
        <f t="shared" si="2"/>
        <v>5.7485029940119761</v>
      </c>
    </row>
    <row r="25" spans="1:13" ht="15" customHeight="1" x14ac:dyDescent="0.2">
      <c r="A25" s="42" t="s">
        <v>219</v>
      </c>
      <c r="B25" s="67" t="s">
        <v>220</v>
      </c>
      <c r="C25" s="42" t="s">
        <v>261</v>
      </c>
      <c r="D25" s="25">
        <v>32</v>
      </c>
      <c r="E25" s="34" t="s">
        <v>4</v>
      </c>
      <c r="F25" s="27">
        <v>0.34583333333333338</v>
      </c>
      <c r="G25" s="27">
        <v>0.58472222222222225</v>
      </c>
      <c r="H25" s="49">
        <f t="shared" si="0"/>
        <v>0.23888888888888887</v>
      </c>
      <c r="I25" s="50"/>
      <c r="J25" s="51">
        <f>IF(H25="","",((H25+(I25*$H$10))))</f>
        <v>0.23888888888888887</v>
      </c>
      <c r="K25" s="52">
        <f t="shared" si="1"/>
        <v>6</v>
      </c>
      <c r="M25" s="117">
        <f t="shared" si="2"/>
        <v>5.5813953488372094</v>
      </c>
    </row>
    <row r="26" spans="1:13" ht="15" customHeight="1" x14ac:dyDescent="0.2">
      <c r="A26" s="42" t="s">
        <v>236</v>
      </c>
      <c r="B26" s="67" t="s">
        <v>237</v>
      </c>
      <c r="C26" s="42" t="s">
        <v>267</v>
      </c>
      <c r="D26" s="25">
        <v>32</v>
      </c>
      <c r="E26" s="34" t="s">
        <v>4</v>
      </c>
      <c r="F26" s="27">
        <v>0.35069444444444442</v>
      </c>
      <c r="G26" s="27">
        <v>0.6069444444444444</v>
      </c>
      <c r="H26" s="49">
        <f t="shared" si="0"/>
        <v>0.25624999999999998</v>
      </c>
      <c r="I26" s="50"/>
      <c r="J26" s="51">
        <f>IF(H26="","",((H26+(I26*$H$10))))</f>
        <v>0.25624999999999998</v>
      </c>
      <c r="K26" s="52">
        <f t="shared" si="1"/>
        <v>7</v>
      </c>
      <c r="M26" s="117">
        <f t="shared" si="2"/>
        <v>5.203252032520326</v>
      </c>
    </row>
    <row r="27" spans="1:13" ht="15" customHeight="1" x14ac:dyDescent="0.2">
      <c r="A27" s="42" t="s">
        <v>75</v>
      </c>
      <c r="B27" s="67" t="s">
        <v>229</v>
      </c>
      <c r="C27" s="42"/>
      <c r="D27" s="25">
        <v>32</v>
      </c>
      <c r="E27" s="34" t="s">
        <v>4</v>
      </c>
      <c r="F27" s="27">
        <v>0.35138888888888892</v>
      </c>
      <c r="G27" s="27">
        <v>0.64236111111111105</v>
      </c>
      <c r="H27" s="49">
        <f t="shared" si="0"/>
        <v>0.29097222222222213</v>
      </c>
      <c r="I27" s="50"/>
      <c r="J27" s="51">
        <f>IF(H27="","",((H27+(I27*$H$10))))</f>
        <v>0.29097222222222213</v>
      </c>
      <c r="K27" s="52">
        <f t="shared" si="1"/>
        <v>8</v>
      </c>
      <c r="M27" s="117">
        <f t="shared" si="2"/>
        <v>4.5823389021479732</v>
      </c>
    </row>
    <row r="28" spans="1:13" ht="15" customHeight="1" x14ac:dyDescent="0.2">
      <c r="A28" s="42" t="s">
        <v>230</v>
      </c>
      <c r="B28" s="67" t="s">
        <v>231</v>
      </c>
      <c r="C28" s="42" t="s">
        <v>263</v>
      </c>
      <c r="D28" s="25">
        <v>32</v>
      </c>
      <c r="E28" s="34" t="s">
        <v>4</v>
      </c>
      <c r="F28" s="27">
        <v>0.34861111111111115</v>
      </c>
      <c r="G28" s="27">
        <v>0.64374999999999993</v>
      </c>
      <c r="H28" s="49">
        <f t="shared" si="0"/>
        <v>0.29513888888888878</v>
      </c>
      <c r="I28" s="50"/>
      <c r="J28" s="51">
        <f>IF(H28="","",((H28+(I28*$H$10))))</f>
        <v>0.29513888888888878</v>
      </c>
      <c r="K28" s="52">
        <f t="shared" si="1"/>
        <v>9</v>
      </c>
      <c r="M28" s="117">
        <f t="shared" si="2"/>
        <v>4.5176470588235311</v>
      </c>
    </row>
    <row r="29" spans="1:13" ht="15" customHeight="1" x14ac:dyDescent="0.2">
      <c r="A29" s="42" t="s">
        <v>232</v>
      </c>
      <c r="B29" s="67" t="s">
        <v>233</v>
      </c>
      <c r="C29" s="42" t="s">
        <v>265</v>
      </c>
      <c r="D29" s="25">
        <v>32</v>
      </c>
      <c r="E29" s="34" t="s">
        <v>4</v>
      </c>
      <c r="F29" s="27">
        <v>0.34583333333333338</v>
      </c>
      <c r="G29" s="27">
        <v>0.67569444444444438</v>
      </c>
      <c r="H29" s="49">
        <f t="shared" si="0"/>
        <v>0.32986111111111099</v>
      </c>
      <c r="I29" s="50"/>
      <c r="J29" s="51">
        <f>IF(H29="","",((H29+(I29*$H$10))))</f>
        <v>0.32986111111111099</v>
      </c>
      <c r="K29" s="52">
        <f t="shared" si="1"/>
        <v>10</v>
      </c>
      <c r="M29" s="117">
        <f t="shared" si="2"/>
        <v>4.0421052631578958</v>
      </c>
    </row>
    <row r="30" spans="1:13" ht="15" customHeight="1" x14ac:dyDescent="0.2">
      <c r="A30" s="42" t="s">
        <v>11</v>
      </c>
      <c r="B30" s="67" t="s">
        <v>224</v>
      </c>
      <c r="C30" s="42" t="s">
        <v>78</v>
      </c>
      <c r="D30" s="25">
        <v>32</v>
      </c>
      <c r="E30" s="34" t="s">
        <v>4</v>
      </c>
      <c r="F30" s="27">
        <v>0.34513888888888888</v>
      </c>
      <c r="G30" s="27">
        <v>0.67499999999999993</v>
      </c>
      <c r="H30" s="49">
        <f t="shared" si="0"/>
        <v>0.32986111111111105</v>
      </c>
      <c r="I30" s="50"/>
      <c r="J30" s="51">
        <f>IF(H30="","",((H30+(I30*$H$10))))</f>
        <v>0.32986111111111105</v>
      </c>
      <c r="K30" s="52">
        <f t="shared" si="1"/>
        <v>11</v>
      </c>
      <c r="M30" s="117">
        <f t="shared" si="2"/>
        <v>4.0421052631578958</v>
      </c>
    </row>
    <row r="31" spans="1:13" ht="15" customHeight="1" x14ac:dyDescent="0.2">
      <c r="A31" s="42" t="s">
        <v>5</v>
      </c>
      <c r="B31" s="67" t="s">
        <v>6</v>
      </c>
      <c r="C31" s="42" t="s">
        <v>262</v>
      </c>
      <c r="D31" s="25">
        <v>32</v>
      </c>
      <c r="E31" s="34" t="s">
        <v>4</v>
      </c>
      <c r="F31" s="27">
        <v>0.34791666666666665</v>
      </c>
      <c r="G31" s="27">
        <v>0.69374999999999998</v>
      </c>
      <c r="H31" s="49">
        <f t="shared" si="0"/>
        <v>0.34583333333333333</v>
      </c>
      <c r="I31" s="50"/>
      <c r="J31" s="51">
        <f>IF(H31="","",((H31+(I31*$H$10))))</f>
        <v>0.34583333333333333</v>
      </c>
      <c r="K31" s="52">
        <f t="shared" si="1"/>
        <v>12</v>
      </c>
      <c r="M31" s="117">
        <f t="shared" si="2"/>
        <v>3.8554216867469879</v>
      </c>
    </row>
    <row r="32" spans="1:13" ht="15" customHeight="1" x14ac:dyDescent="0.2">
      <c r="A32" s="42" t="s">
        <v>41</v>
      </c>
      <c r="B32" s="67" t="s">
        <v>42</v>
      </c>
      <c r="C32" s="42" t="s">
        <v>268</v>
      </c>
      <c r="D32" s="25">
        <v>32</v>
      </c>
      <c r="E32" s="34" t="s">
        <v>4</v>
      </c>
      <c r="F32" s="27">
        <v>0.35000000000000003</v>
      </c>
      <c r="G32" s="27">
        <v>0.7284722222222223</v>
      </c>
      <c r="H32" s="49">
        <f t="shared" si="0"/>
        <v>0.37847222222222227</v>
      </c>
      <c r="I32" s="53"/>
      <c r="J32" s="51">
        <f>IF(H32="","",((H32+(I32*$H$10))))</f>
        <v>0.37847222222222227</v>
      </c>
      <c r="K32" s="52">
        <f t="shared" si="1"/>
        <v>13</v>
      </c>
      <c r="M32" s="117">
        <f t="shared" si="2"/>
        <v>3.5229357798165135</v>
      </c>
    </row>
    <row r="33" spans="1:13" ht="15" customHeight="1" x14ac:dyDescent="0.2">
      <c r="A33" s="42" t="s">
        <v>58</v>
      </c>
      <c r="B33" s="67" t="s">
        <v>76</v>
      </c>
      <c r="C33" s="42" t="s">
        <v>56</v>
      </c>
      <c r="D33" s="25">
        <v>32</v>
      </c>
      <c r="E33" s="34" t="s">
        <v>4</v>
      </c>
      <c r="F33" s="27">
        <v>0.34375</v>
      </c>
      <c r="G33" s="27">
        <v>0.7319444444444444</v>
      </c>
      <c r="H33" s="49">
        <f t="shared" si="0"/>
        <v>0.3881944444444444</v>
      </c>
      <c r="I33" s="50"/>
      <c r="J33" s="51">
        <f>IF(H33="","",((H33+(I33*$H$10))))</f>
        <v>0.3881944444444444</v>
      </c>
      <c r="K33" s="52">
        <f t="shared" si="1"/>
        <v>14</v>
      </c>
      <c r="M33" s="117">
        <f t="shared" si="2"/>
        <v>3.434704830053668</v>
      </c>
    </row>
    <row r="34" spans="1:13" ht="15" customHeight="1" x14ac:dyDescent="0.2">
      <c r="A34" s="42" t="s">
        <v>238</v>
      </c>
      <c r="B34" s="67" t="s">
        <v>239</v>
      </c>
      <c r="C34" s="42" t="s">
        <v>269</v>
      </c>
      <c r="D34" s="25">
        <v>32</v>
      </c>
      <c r="E34" s="34" t="s">
        <v>4</v>
      </c>
      <c r="F34" s="27">
        <v>0.40972222222222227</v>
      </c>
      <c r="G34" s="27">
        <v>0.8256944444444444</v>
      </c>
      <c r="H34" s="49">
        <f t="shared" si="0"/>
        <v>0.41597222222222213</v>
      </c>
      <c r="I34" s="53"/>
      <c r="J34" s="51">
        <f>IF(H34="","",((H34+(I34*$H$10))))</f>
        <v>0.41597222222222213</v>
      </c>
      <c r="K34" s="52">
        <f t="shared" si="1"/>
        <v>15</v>
      </c>
      <c r="M34" s="117">
        <f t="shared" si="2"/>
        <v>3.2053422370617706</v>
      </c>
    </row>
    <row r="35" spans="1:13" ht="15" customHeight="1" x14ac:dyDescent="0.2">
      <c r="A35" s="42" t="s">
        <v>240</v>
      </c>
      <c r="B35" s="67" t="s">
        <v>241</v>
      </c>
      <c r="C35" s="42" t="s">
        <v>269</v>
      </c>
      <c r="D35" s="25">
        <v>32</v>
      </c>
      <c r="E35" s="34" t="s">
        <v>4</v>
      </c>
      <c r="F35" s="27">
        <v>0.40902777777777777</v>
      </c>
      <c r="G35" s="27">
        <v>0.8256944444444444</v>
      </c>
      <c r="H35" s="49">
        <f t="shared" si="0"/>
        <v>0.41666666666666663</v>
      </c>
      <c r="I35" s="53"/>
      <c r="J35" s="51">
        <f>IF(H35="","",((H35+(I35*$H$10))))</f>
        <v>0.41666666666666663</v>
      </c>
      <c r="K35" s="52">
        <f t="shared" si="1"/>
        <v>16</v>
      </c>
      <c r="M35" s="118">
        <f t="shared" si="2"/>
        <v>3.2000000000000006</v>
      </c>
    </row>
    <row r="36" spans="1:13" ht="15" customHeight="1" x14ac:dyDescent="0.2">
      <c r="A36" s="46"/>
      <c r="B36" s="63"/>
      <c r="C36" s="46"/>
      <c r="D36" s="47"/>
      <c r="E36" s="46"/>
      <c r="F36" s="46"/>
      <c r="G36" s="38"/>
      <c r="H36" s="28"/>
      <c r="I36" s="9"/>
      <c r="J36" s="29"/>
      <c r="K36" s="30"/>
      <c r="M36" s="32"/>
    </row>
    <row r="37" spans="1:13" ht="15" customHeight="1" x14ac:dyDescent="0.2">
      <c r="A37" s="54" t="s">
        <v>72</v>
      </c>
      <c r="B37" s="64" t="s">
        <v>303</v>
      </c>
      <c r="C37" s="55">
        <f>COUNTA(A38:A51)</f>
        <v>14</v>
      </c>
      <c r="D37" s="6"/>
      <c r="E37" s="5"/>
      <c r="F37" s="5"/>
      <c r="G37" s="5"/>
      <c r="H37" s="5"/>
      <c r="I37" s="5"/>
      <c r="J37" s="4"/>
      <c r="K37" s="10"/>
      <c r="M37" s="32"/>
    </row>
    <row r="38" spans="1:13" ht="15" customHeight="1" x14ac:dyDescent="0.2">
      <c r="A38" s="42" t="s">
        <v>83</v>
      </c>
      <c r="B38" s="67" t="s">
        <v>143</v>
      </c>
      <c r="C38" s="42" t="s">
        <v>3</v>
      </c>
      <c r="D38" s="25">
        <v>25</v>
      </c>
      <c r="E38" s="36" t="s">
        <v>36</v>
      </c>
      <c r="F38" s="27">
        <v>0.3527777777777778</v>
      </c>
      <c r="G38" s="27">
        <v>0.55833333333333335</v>
      </c>
      <c r="H38" s="49">
        <f t="shared" ref="H38:H51" si="3">IF(OR(F38=0,G38=0),"",G38-F38)</f>
        <v>0.20555555555555555</v>
      </c>
      <c r="I38" s="50"/>
      <c r="J38" s="51">
        <f>IF(H38="","",((H38+(I38*$H$10))))</f>
        <v>0.20555555555555555</v>
      </c>
      <c r="K38" s="52">
        <f t="shared" ref="K38:K51" si="4">IFERROR(RANK(J$38:J$51,$J$38:$J$51,1),"")</f>
        <v>1</v>
      </c>
      <c r="M38" s="116">
        <f t="shared" ref="M38:M51" si="5">(D38/(G38-F38))/24</f>
        <v>5.0675675675675675</v>
      </c>
    </row>
    <row r="39" spans="1:13" ht="15" customHeight="1" x14ac:dyDescent="0.2">
      <c r="A39" s="42" t="s">
        <v>142</v>
      </c>
      <c r="B39" s="67" t="s">
        <v>289</v>
      </c>
      <c r="C39" s="42" t="s">
        <v>0</v>
      </c>
      <c r="D39" s="25">
        <v>25</v>
      </c>
      <c r="E39" s="36" t="s">
        <v>36</v>
      </c>
      <c r="F39" s="27">
        <v>0.34722222222222227</v>
      </c>
      <c r="G39" s="27">
        <v>0.59027777777777779</v>
      </c>
      <c r="H39" s="49">
        <f t="shared" si="3"/>
        <v>0.24305555555555552</v>
      </c>
      <c r="I39" s="50"/>
      <c r="J39" s="51">
        <f>IF(H39="","",((H39+(I39*$H$10))))</f>
        <v>0.24305555555555552</v>
      </c>
      <c r="K39" s="52">
        <f t="shared" si="4"/>
        <v>2</v>
      </c>
      <c r="M39" s="117">
        <f t="shared" si="5"/>
        <v>4.2857142857142865</v>
      </c>
    </row>
    <row r="40" spans="1:13" ht="15" customHeight="1" x14ac:dyDescent="0.2">
      <c r="A40" s="43" t="s">
        <v>152</v>
      </c>
      <c r="B40" s="67" t="s">
        <v>40</v>
      </c>
      <c r="C40" s="42" t="s">
        <v>0</v>
      </c>
      <c r="D40" s="25">
        <v>25</v>
      </c>
      <c r="E40" s="36" t="s">
        <v>36</v>
      </c>
      <c r="F40" s="27">
        <v>0.34652777777777777</v>
      </c>
      <c r="G40" s="27">
        <v>0.59305555555555556</v>
      </c>
      <c r="H40" s="49">
        <f t="shared" si="3"/>
        <v>0.24652777777777779</v>
      </c>
      <c r="I40" s="50"/>
      <c r="J40" s="51">
        <f>IF(H40="","",((H40+(I40*$H$10))))</f>
        <v>0.24652777777777779</v>
      </c>
      <c r="K40" s="52">
        <f t="shared" si="4"/>
        <v>3</v>
      </c>
      <c r="M40" s="117">
        <f t="shared" si="5"/>
        <v>4.225352112676056</v>
      </c>
    </row>
    <row r="41" spans="1:13" ht="15" customHeight="1" x14ac:dyDescent="0.2">
      <c r="A41" s="42" t="s">
        <v>39</v>
      </c>
      <c r="B41" s="67" t="s">
        <v>149</v>
      </c>
      <c r="C41" s="42" t="s">
        <v>0</v>
      </c>
      <c r="D41" s="25">
        <v>25</v>
      </c>
      <c r="E41" s="36" t="s">
        <v>36</v>
      </c>
      <c r="F41" s="27">
        <v>0.34583333333333338</v>
      </c>
      <c r="G41" s="27">
        <v>0.59305555555555556</v>
      </c>
      <c r="H41" s="49">
        <f t="shared" si="3"/>
        <v>0.24722222222222218</v>
      </c>
      <c r="I41" s="50"/>
      <c r="J41" s="51">
        <f>IF(H41="","",((H41+(I41*$H$10))))</f>
        <v>0.24722222222222218</v>
      </c>
      <c r="K41" s="52">
        <f t="shared" si="4"/>
        <v>4</v>
      </c>
      <c r="M41" s="117">
        <f t="shared" si="5"/>
        <v>4.2134831460674169</v>
      </c>
    </row>
    <row r="42" spans="1:13" ht="15" customHeight="1" x14ac:dyDescent="0.2">
      <c r="A42" s="42" t="s">
        <v>37</v>
      </c>
      <c r="B42" s="67" t="s">
        <v>148</v>
      </c>
      <c r="C42" s="42" t="s">
        <v>3</v>
      </c>
      <c r="D42" s="25">
        <v>25</v>
      </c>
      <c r="E42" s="36" t="s">
        <v>36</v>
      </c>
      <c r="F42" s="27">
        <v>0.34513888888888888</v>
      </c>
      <c r="G42" s="27">
        <v>0.59236111111111112</v>
      </c>
      <c r="H42" s="49">
        <f t="shared" si="3"/>
        <v>0.24722222222222223</v>
      </c>
      <c r="I42" s="50"/>
      <c r="J42" s="51">
        <f>IF(H42="","",((H42+(I42*$H$10))))</f>
        <v>0.24722222222222223</v>
      </c>
      <c r="K42" s="52">
        <f t="shared" si="4"/>
        <v>5</v>
      </c>
      <c r="M42" s="117">
        <f t="shared" si="5"/>
        <v>4.2134831460674151</v>
      </c>
    </row>
    <row r="43" spans="1:13" ht="15" customHeight="1" x14ac:dyDescent="0.2">
      <c r="A43" s="42" t="s">
        <v>141</v>
      </c>
      <c r="B43" s="67" t="s">
        <v>288</v>
      </c>
      <c r="C43" s="42" t="s">
        <v>0</v>
      </c>
      <c r="D43" s="25">
        <v>25</v>
      </c>
      <c r="E43" s="36" t="s">
        <v>36</v>
      </c>
      <c r="F43" s="27">
        <v>0.34930555555555554</v>
      </c>
      <c r="G43" s="27">
        <v>0.63611111111111118</v>
      </c>
      <c r="H43" s="49">
        <f t="shared" si="3"/>
        <v>0.28680555555555565</v>
      </c>
      <c r="I43" s="50"/>
      <c r="J43" s="51">
        <f>IF(H43="","",((H43+(I43*$H$10))))</f>
        <v>0.28680555555555565</v>
      </c>
      <c r="K43" s="52">
        <f t="shared" si="4"/>
        <v>6</v>
      </c>
      <c r="M43" s="117">
        <f t="shared" si="5"/>
        <v>3.6319612590799024</v>
      </c>
    </row>
    <row r="44" spans="1:13" ht="15" customHeight="1" x14ac:dyDescent="0.2">
      <c r="A44" s="42" t="s">
        <v>14</v>
      </c>
      <c r="B44" s="67" t="s">
        <v>15</v>
      </c>
      <c r="C44" s="42" t="s">
        <v>0</v>
      </c>
      <c r="D44" s="25">
        <v>25</v>
      </c>
      <c r="E44" s="36" t="s">
        <v>36</v>
      </c>
      <c r="F44" s="27">
        <v>0.35138888888888892</v>
      </c>
      <c r="G44" s="27">
        <v>0.6479166666666667</v>
      </c>
      <c r="H44" s="49">
        <f t="shared" si="3"/>
        <v>0.29652777777777778</v>
      </c>
      <c r="I44" s="50"/>
      <c r="J44" s="51">
        <f>IF(H44="","",((H44+(I44*$H$10))))</f>
        <v>0.29652777777777778</v>
      </c>
      <c r="K44" s="52">
        <f t="shared" si="4"/>
        <v>7</v>
      </c>
      <c r="M44" s="117">
        <f t="shared" si="5"/>
        <v>3.5128805620608898</v>
      </c>
    </row>
    <row r="45" spans="1:13" ht="15" customHeight="1" x14ac:dyDescent="0.2">
      <c r="A45" s="42" t="s">
        <v>86</v>
      </c>
      <c r="B45" s="67" t="s">
        <v>87</v>
      </c>
      <c r="C45" s="42" t="s">
        <v>0</v>
      </c>
      <c r="D45" s="25">
        <v>25</v>
      </c>
      <c r="E45" s="36" t="s">
        <v>36</v>
      </c>
      <c r="F45" s="27">
        <v>0.35069444444444442</v>
      </c>
      <c r="G45" s="27">
        <v>0.6479166666666667</v>
      </c>
      <c r="H45" s="49">
        <f t="shared" si="3"/>
        <v>0.29722222222222228</v>
      </c>
      <c r="I45" s="50"/>
      <c r="J45" s="51">
        <f>IF(H45="","",((H45+(I45*$H$10))))</f>
        <v>0.29722222222222228</v>
      </c>
      <c r="K45" s="52">
        <f t="shared" si="4"/>
        <v>8</v>
      </c>
      <c r="M45" s="117">
        <f t="shared" si="5"/>
        <v>3.5046728971962611</v>
      </c>
    </row>
    <row r="46" spans="1:13" ht="15" customHeight="1" x14ac:dyDescent="0.2">
      <c r="A46" s="42" t="s">
        <v>146</v>
      </c>
      <c r="B46" s="67" t="s">
        <v>147</v>
      </c>
      <c r="C46" s="42" t="s">
        <v>38</v>
      </c>
      <c r="D46" s="25">
        <v>25</v>
      </c>
      <c r="E46" s="36" t="s">
        <v>36</v>
      </c>
      <c r="F46" s="27">
        <v>0.35000000000000003</v>
      </c>
      <c r="G46" s="27">
        <v>0.6479166666666667</v>
      </c>
      <c r="H46" s="49">
        <f t="shared" si="3"/>
        <v>0.29791666666666666</v>
      </c>
      <c r="I46" s="50"/>
      <c r="J46" s="51">
        <f>IF(H46="","",((H46+(I46*$H$10))))</f>
        <v>0.29791666666666666</v>
      </c>
      <c r="K46" s="52">
        <f t="shared" si="4"/>
        <v>9</v>
      </c>
      <c r="M46" s="117">
        <f t="shared" si="5"/>
        <v>3.4965034965034967</v>
      </c>
    </row>
    <row r="47" spans="1:13" ht="15" customHeight="1" x14ac:dyDescent="0.2">
      <c r="A47" s="42" t="s">
        <v>150</v>
      </c>
      <c r="B47" s="67" t="s">
        <v>27</v>
      </c>
      <c r="C47" s="42" t="s">
        <v>0</v>
      </c>
      <c r="D47" s="25">
        <v>25</v>
      </c>
      <c r="E47" s="36" t="s">
        <v>36</v>
      </c>
      <c r="F47" s="27">
        <v>0.3444444444444445</v>
      </c>
      <c r="G47" s="27">
        <v>0.66111111111111109</v>
      </c>
      <c r="H47" s="49">
        <f t="shared" si="3"/>
        <v>0.3166666666666666</v>
      </c>
      <c r="I47" s="50"/>
      <c r="J47" s="51">
        <f>IF(H47="","",((H47+(I47*$H$10))))</f>
        <v>0.3166666666666666</v>
      </c>
      <c r="K47" s="52">
        <f t="shared" si="4"/>
        <v>10</v>
      </c>
      <c r="M47" s="117">
        <f t="shared" si="5"/>
        <v>3.289473684210527</v>
      </c>
    </row>
    <row r="48" spans="1:13" ht="15" customHeight="1" x14ac:dyDescent="0.2">
      <c r="A48" s="42" t="s">
        <v>88</v>
      </c>
      <c r="B48" s="67" t="s">
        <v>287</v>
      </c>
      <c r="C48" s="42" t="s">
        <v>38</v>
      </c>
      <c r="D48" s="25">
        <v>25</v>
      </c>
      <c r="E48" s="36" t="s">
        <v>36</v>
      </c>
      <c r="F48" s="27">
        <v>0.3520833333333333</v>
      </c>
      <c r="G48" s="27">
        <v>0.6777777777777777</v>
      </c>
      <c r="H48" s="49">
        <f t="shared" si="3"/>
        <v>0.3256944444444444</v>
      </c>
      <c r="I48" s="50"/>
      <c r="J48" s="51">
        <f>IF(H48="","",((H48+(I48*$H$10))))</f>
        <v>0.3256944444444444</v>
      </c>
      <c r="K48" s="52">
        <f t="shared" si="4"/>
        <v>11</v>
      </c>
      <c r="M48" s="117">
        <f t="shared" si="5"/>
        <v>3.1982942430703627</v>
      </c>
    </row>
    <row r="49" spans="1:13" ht="15" customHeight="1" x14ac:dyDescent="0.2">
      <c r="A49" s="42" t="s">
        <v>13</v>
      </c>
      <c r="B49" s="67" t="s">
        <v>151</v>
      </c>
      <c r="C49" s="42" t="s">
        <v>0</v>
      </c>
      <c r="D49" s="25">
        <v>25</v>
      </c>
      <c r="E49" s="36" t="s">
        <v>36</v>
      </c>
      <c r="F49" s="27">
        <v>0.3611111111111111</v>
      </c>
      <c r="G49" s="27">
        <v>0.70763888888888893</v>
      </c>
      <c r="H49" s="49">
        <f t="shared" si="3"/>
        <v>0.34652777777777782</v>
      </c>
      <c r="I49" s="50"/>
      <c r="J49" s="51">
        <f>IF(H49="","",((H49+(I49*$H$10))))</f>
        <v>0.34652777777777782</v>
      </c>
      <c r="K49" s="52">
        <f t="shared" si="4"/>
        <v>12</v>
      </c>
      <c r="M49" s="117">
        <f t="shared" si="5"/>
        <v>3.0060120240480956</v>
      </c>
    </row>
    <row r="50" spans="1:13" ht="15" customHeight="1" x14ac:dyDescent="0.2">
      <c r="A50" s="42" t="s">
        <v>144</v>
      </c>
      <c r="B50" s="67" t="s">
        <v>145</v>
      </c>
      <c r="C50" s="42" t="s">
        <v>3</v>
      </c>
      <c r="D50" s="25">
        <v>25</v>
      </c>
      <c r="E50" s="36" t="s">
        <v>36</v>
      </c>
      <c r="F50" s="27">
        <v>0.34375</v>
      </c>
      <c r="G50" s="27">
        <v>0.70833333333333337</v>
      </c>
      <c r="H50" s="49">
        <f t="shared" si="3"/>
        <v>0.36458333333333337</v>
      </c>
      <c r="I50" s="50"/>
      <c r="J50" s="51">
        <f>IF(H50="","",((H50+(I50*$H$10))))</f>
        <v>0.36458333333333337</v>
      </c>
      <c r="K50" s="52">
        <f t="shared" si="4"/>
        <v>13</v>
      </c>
      <c r="M50" s="117">
        <f t="shared" si="5"/>
        <v>2.8571428571428572</v>
      </c>
    </row>
    <row r="51" spans="1:13" ht="15" customHeight="1" x14ac:dyDescent="0.2">
      <c r="A51" s="42" t="s">
        <v>153</v>
      </c>
      <c r="B51" s="67" t="s">
        <v>154</v>
      </c>
      <c r="C51" s="42" t="s">
        <v>0</v>
      </c>
      <c r="D51" s="25">
        <v>25</v>
      </c>
      <c r="E51" s="36" t="s">
        <v>36</v>
      </c>
      <c r="F51" s="27">
        <v>0.36527777777777781</v>
      </c>
      <c r="G51" s="27">
        <v>0.7319444444444444</v>
      </c>
      <c r="H51" s="49">
        <f t="shared" si="3"/>
        <v>0.36666666666666659</v>
      </c>
      <c r="I51" s="50"/>
      <c r="J51" s="51">
        <f>IF(H51="","",((H51+(I51*$H$10))))</f>
        <v>0.36666666666666659</v>
      </c>
      <c r="K51" s="52">
        <f t="shared" si="4"/>
        <v>14</v>
      </c>
      <c r="M51" s="118">
        <f t="shared" si="5"/>
        <v>2.8409090909090917</v>
      </c>
    </row>
    <row r="52" spans="1:13" ht="15" customHeight="1" x14ac:dyDescent="0.2">
      <c r="A52" s="20"/>
      <c r="B52" s="68"/>
      <c r="C52" s="20"/>
      <c r="D52" s="39"/>
      <c r="F52" s="31"/>
      <c r="G52" s="31"/>
      <c r="M52" s="32"/>
    </row>
    <row r="53" spans="1:13" ht="15" customHeight="1" x14ac:dyDescent="0.2">
      <c r="A53" s="77" t="s">
        <v>72</v>
      </c>
      <c r="B53" s="78" t="s">
        <v>304</v>
      </c>
      <c r="C53" s="79">
        <f>COUNTA(A54:A82)</f>
        <v>29</v>
      </c>
      <c r="D53" s="39"/>
      <c r="F53" s="20"/>
      <c r="G53" s="20"/>
      <c r="H53" s="20"/>
      <c r="M53" s="32"/>
    </row>
    <row r="54" spans="1:13" ht="15" customHeight="1" x14ac:dyDescent="0.2">
      <c r="A54" s="42" t="s">
        <v>155</v>
      </c>
      <c r="B54" s="67" t="s">
        <v>103</v>
      </c>
      <c r="C54" s="42" t="s">
        <v>290</v>
      </c>
      <c r="D54" s="25">
        <v>25</v>
      </c>
      <c r="E54" s="44" t="s">
        <v>43</v>
      </c>
      <c r="F54" s="27">
        <v>0.3576388888888889</v>
      </c>
      <c r="G54" s="27">
        <v>0.5444444444444444</v>
      </c>
      <c r="H54" s="49">
        <f t="shared" ref="H54:H80" si="6">IF(OR(F54=0,G54=0),"",G54-F54)</f>
        <v>0.1868055555555555</v>
      </c>
      <c r="I54" s="50"/>
      <c r="J54" s="51">
        <f>IF(H54="","",((H54+(I54*$H$10))))</f>
        <v>0.1868055555555555</v>
      </c>
      <c r="K54" s="52">
        <f t="shared" ref="K54:K81" si="7">IFERROR(RANK(J$54:J$82,$J$54:$J$82,1),"")</f>
        <v>1</v>
      </c>
      <c r="M54" s="116">
        <f t="shared" ref="M54:M77" si="8">(D54/(G54-F54))/24</f>
        <v>5.5762081784386632</v>
      </c>
    </row>
    <row r="55" spans="1:13" ht="15" customHeight="1" x14ac:dyDescent="0.2">
      <c r="A55" s="42" t="s">
        <v>104</v>
      </c>
      <c r="B55" s="67" t="s">
        <v>105</v>
      </c>
      <c r="C55" s="42" t="s">
        <v>7</v>
      </c>
      <c r="D55" s="25">
        <v>25</v>
      </c>
      <c r="E55" s="44" t="s">
        <v>43</v>
      </c>
      <c r="F55" s="27">
        <v>0.35694444444444445</v>
      </c>
      <c r="G55" s="27">
        <v>0.5444444444444444</v>
      </c>
      <c r="H55" s="49">
        <f t="shared" si="6"/>
        <v>0.18749999999999994</v>
      </c>
      <c r="I55" s="50"/>
      <c r="J55" s="51">
        <f>IF(H55="","",((H55+(I55*$H$10))))</f>
        <v>0.18749999999999994</v>
      </c>
      <c r="K55" s="52">
        <f t="shared" si="7"/>
        <v>2</v>
      </c>
      <c r="M55" s="117">
        <f t="shared" si="8"/>
        <v>5.5555555555555571</v>
      </c>
    </row>
    <row r="56" spans="1:13" ht="15" customHeight="1" x14ac:dyDescent="0.2">
      <c r="A56" s="42" t="s">
        <v>174</v>
      </c>
      <c r="B56" s="67" t="s">
        <v>18</v>
      </c>
      <c r="C56" s="42" t="s">
        <v>297</v>
      </c>
      <c r="D56" s="25">
        <v>25</v>
      </c>
      <c r="E56" s="44" t="s">
        <v>43</v>
      </c>
      <c r="F56" s="27">
        <v>0.36319444444444443</v>
      </c>
      <c r="G56" s="27">
        <v>0.56597222222222221</v>
      </c>
      <c r="H56" s="49">
        <f t="shared" si="6"/>
        <v>0.20277777777777778</v>
      </c>
      <c r="I56" s="50"/>
      <c r="J56" s="51">
        <f>IF(H56="","",((H56+(I56*$H$10))))</f>
        <v>0.20277777777777778</v>
      </c>
      <c r="K56" s="52">
        <f t="shared" si="7"/>
        <v>3</v>
      </c>
      <c r="M56" s="117">
        <f t="shared" si="8"/>
        <v>5.1369863013698636</v>
      </c>
    </row>
    <row r="57" spans="1:13" ht="15" customHeight="1" x14ac:dyDescent="0.2">
      <c r="A57" s="42" t="s">
        <v>17</v>
      </c>
      <c r="B57" s="67" t="s">
        <v>175</v>
      </c>
      <c r="C57" s="42" t="s">
        <v>26</v>
      </c>
      <c r="D57" s="25">
        <v>25</v>
      </c>
      <c r="E57" s="44" t="s">
        <v>43</v>
      </c>
      <c r="F57" s="27">
        <v>0.36249999999999999</v>
      </c>
      <c r="G57" s="27">
        <v>0.56597222222222221</v>
      </c>
      <c r="H57" s="49">
        <f t="shared" si="6"/>
        <v>0.20347222222222222</v>
      </c>
      <c r="I57" s="50"/>
      <c r="J57" s="51">
        <f>IF(H57="","",((H57+(I57*$H$10))))</f>
        <v>0.20347222222222222</v>
      </c>
      <c r="K57" s="52">
        <f t="shared" si="7"/>
        <v>4</v>
      </c>
      <c r="M57" s="117">
        <f t="shared" si="8"/>
        <v>5.1194539249146755</v>
      </c>
    </row>
    <row r="58" spans="1:13" ht="15" customHeight="1" x14ac:dyDescent="0.2">
      <c r="A58" s="42" t="s">
        <v>196</v>
      </c>
      <c r="B58" s="67" t="s">
        <v>197</v>
      </c>
      <c r="C58" s="42" t="s">
        <v>9</v>
      </c>
      <c r="D58" s="25">
        <v>25</v>
      </c>
      <c r="E58" s="44" t="s">
        <v>43</v>
      </c>
      <c r="F58" s="27">
        <v>0.35833333333333334</v>
      </c>
      <c r="G58" s="27">
        <v>0.5854166666666667</v>
      </c>
      <c r="H58" s="49">
        <f t="shared" si="6"/>
        <v>0.22708333333333336</v>
      </c>
      <c r="I58" s="50"/>
      <c r="J58" s="51">
        <f>IF(H58="","",((H58+(I58*$H$10))))</f>
        <v>0.22708333333333336</v>
      </c>
      <c r="K58" s="52">
        <f t="shared" si="7"/>
        <v>5</v>
      </c>
      <c r="M58" s="117">
        <f t="shared" si="8"/>
        <v>4.5871559633027514</v>
      </c>
    </row>
    <row r="59" spans="1:13" ht="15" customHeight="1" x14ac:dyDescent="0.2">
      <c r="A59" s="42" t="s">
        <v>99</v>
      </c>
      <c r="B59" s="67" t="s">
        <v>165</v>
      </c>
      <c r="C59" s="42" t="s">
        <v>79</v>
      </c>
      <c r="D59" s="25">
        <v>25</v>
      </c>
      <c r="E59" s="44" t="s">
        <v>43</v>
      </c>
      <c r="F59" s="27">
        <v>0.35625000000000001</v>
      </c>
      <c r="G59" s="27">
        <v>0.58611111111111114</v>
      </c>
      <c r="H59" s="49">
        <f t="shared" si="6"/>
        <v>0.22986111111111113</v>
      </c>
      <c r="I59" s="50"/>
      <c r="J59" s="51">
        <f>IF(H59="","",((H59+(I59*$H$10))))</f>
        <v>0.22986111111111113</v>
      </c>
      <c r="K59" s="52">
        <f t="shared" si="7"/>
        <v>6</v>
      </c>
      <c r="M59" s="117">
        <f t="shared" si="8"/>
        <v>4.5317220543806647</v>
      </c>
    </row>
    <row r="60" spans="1:13" ht="15" customHeight="1" x14ac:dyDescent="0.2">
      <c r="A60" s="42" t="s">
        <v>180</v>
      </c>
      <c r="B60" s="67" t="s">
        <v>181</v>
      </c>
      <c r="C60" s="42" t="s">
        <v>284</v>
      </c>
      <c r="D60" s="25">
        <v>25</v>
      </c>
      <c r="E60" s="44" t="s">
        <v>43</v>
      </c>
      <c r="F60" s="27">
        <v>0.35486111111111113</v>
      </c>
      <c r="G60" s="27">
        <v>0.59097222222222223</v>
      </c>
      <c r="H60" s="49">
        <f t="shared" si="6"/>
        <v>0.2361111111111111</v>
      </c>
      <c r="I60" s="50"/>
      <c r="J60" s="51">
        <f>IF(H60="","",((H60+(I60*$H$10))))</f>
        <v>0.2361111111111111</v>
      </c>
      <c r="K60" s="52">
        <f t="shared" si="7"/>
        <v>7</v>
      </c>
      <c r="M60" s="117">
        <f t="shared" si="8"/>
        <v>4.4117647058823533</v>
      </c>
    </row>
    <row r="61" spans="1:13" ht="15" customHeight="1" x14ac:dyDescent="0.2">
      <c r="A61" s="42" t="s">
        <v>182</v>
      </c>
      <c r="B61" s="67" t="s">
        <v>183</v>
      </c>
      <c r="C61" s="42" t="s">
        <v>299</v>
      </c>
      <c r="D61" s="25">
        <v>25</v>
      </c>
      <c r="E61" s="44" t="s">
        <v>43</v>
      </c>
      <c r="F61" s="27">
        <v>0.35416666666666669</v>
      </c>
      <c r="G61" s="27">
        <v>0.59097222222222223</v>
      </c>
      <c r="H61" s="49">
        <f t="shared" si="6"/>
        <v>0.23680555555555555</v>
      </c>
      <c r="I61" s="50"/>
      <c r="J61" s="51">
        <f>IF(H61="","",((H61+(I61*$H$10))))</f>
        <v>0.23680555555555555</v>
      </c>
      <c r="K61" s="52">
        <f t="shared" si="7"/>
        <v>8</v>
      </c>
      <c r="M61" s="117">
        <f t="shared" si="8"/>
        <v>4.3988269794721413</v>
      </c>
    </row>
    <row r="62" spans="1:13" ht="15" customHeight="1" x14ac:dyDescent="0.2">
      <c r="A62" s="42" t="s">
        <v>190</v>
      </c>
      <c r="B62" s="67" t="s">
        <v>191</v>
      </c>
      <c r="C62" s="42" t="s">
        <v>53</v>
      </c>
      <c r="D62" s="25">
        <v>25</v>
      </c>
      <c r="E62" s="44" t="s">
        <v>43</v>
      </c>
      <c r="F62" s="27">
        <v>0.35555555555555557</v>
      </c>
      <c r="G62" s="27">
        <v>0.61597222222222225</v>
      </c>
      <c r="H62" s="49">
        <f t="shared" si="6"/>
        <v>0.26041666666666669</v>
      </c>
      <c r="I62" s="50"/>
      <c r="J62" s="51">
        <f>IF(H62="","",((H62+(I62*$H$10))))</f>
        <v>0.26041666666666669</v>
      </c>
      <c r="K62" s="52">
        <f t="shared" si="7"/>
        <v>9</v>
      </c>
      <c r="M62" s="117">
        <f t="shared" si="8"/>
        <v>4</v>
      </c>
    </row>
    <row r="63" spans="1:13" ht="15" customHeight="1" x14ac:dyDescent="0.2">
      <c r="A63" s="42" t="s">
        <v>186</v>
      </c>
      <c r="B63" s="67" t="s">
        <v>187</v>
      </c>
      <c r="C63" s="42" t="s">
        <v>301</v>
      </c>
      <c r="D63" s="25">
        <v>25</v>
      </c>
      <c r="E63" s="44" t="s">
        <v>43</v>
      </c>
      <c r="F63" s="27">
        <v>0.35902777777777778</v>
      </c>
      <c r="G63" s="27">
        <v>0.63263888888888886</v>
      </c>
      <c r="H63" s="49">
        <f t="shared" si="6"/>
        <v>0.27361111111111108</v>
      </c>
      <c r="I63" s="50"/>
      <c r="J63" s="51">
        <f>IF(H63="","",((H63+(I63*$H$10))))</f>
        <v>0.27361111111111108</v>
      </c>
      <c r="K63" s="52">
        <f t="shared" si="7"/>
        <v>10</v>
      </c>
      <c r="M63" s="117">
        <f t="shared" si="8"/>
        <v>3.8071065989847721</v>
      </c>
    </row>
    <row r="64" spans="1:13" ht="15" customHeight="1" x14ac:dyDescent="0.2">
      <c r="A64" s="42" t="s">
        <v>162</v>
      </c>
      <c r="B64" s="67" t="s">
        <v>163</v>
      </c>
      <c r="C64" s="42" t="s">
        <v>293</v>
      </c>
      <c r="D64" s="25">
        <v>25</v>
      </c>
      <c r="E64" s="44" t="s">
        <v>43</v>
      </c>
      <c r="F64" s="27">
        <v>0.35069444444444442</v>
      </c>
      <c r="G64" s="27">
        <v>0.62430555555555556</v>
      </c>
      <c r="H64" s="49">
        <f t="shared" si="6"/>
        <v>0.27361111111111114</v>
      </c>
      <c r="I64" s="50"/>
      <c r="J64" s="51">
        <f>IF(H64="","",((H64+(I64*$H$10))))</f>
        <v>0.27361111111111114</v>
      </c>
      <c r="K64" s="52">
        <f t="shared" si="7"/>
        <v>11</v>
      </c>
      <c r="M64" s="117">
        <f t="shared" si="8"/>
        <v>3.8071065989847708</v>
      </c>
    </row>
    <row r="65" spans="1:13" ht="15" customHeight="1" x14ac:dyDescent="0.2">
      <c r="A65" s="42" t="s">
        <v>176</v>
      </c>
      <c r="B65" s="67" t="s">
        <v>177</v>
      </c>
      <c r="C65" s="42" t="s">
        <v>9</v>
      </c>
      <c r="D65" s="25">
        <v>25</v>
      </c>
      <c r="E65" s="44" t="s">
        <v>43</v>
      </c>
      <c r="F65" s="27">
        <v>0.35000000000000003</v>
      </c>
      <c r="G65" s="27">
        <v>0.62430555555555556</v>
      </c>
      <c r="H65" s="49">
        <f t="shared" si="6"/>
        <v>0.27430555555555552</v>
      </c>
      <c r="I65" s="50"/>
      <c r="J65" s="51">
        <f>IF(H65="","",((H65+(I65*$H$10))))</f>
        <v>0.27430555555555552</v>
      </c>
      <c r="K65" s="52">
        <f t="shared" si="7"/>
        <v>12</v>
      </c>
      <c r="M65" s="117">
        <f t="shared" si="8"/>
        <v>3.7974683544303804</v>
      </c>
    </row>
    <row r="66" spans="1:13" ht="15" customHeight="1" x14ac:dyDescent="0.2">
      <c r="A66" s="42" t="s">
        <v>164</v>
      </c>
      <c r="B66" s="67" t="s">
        <v>102</v>
      </c>
      <c r="C66" s="42" t="s">
        <v>54</v>
      </c>
      <c r="D66" s="25">
        <v>25</v>
      </c>
      <c r="E66" s="44" t="s">
        <v>43</v>
      </c>
      <c r="F66" s="27">
        <v>0.34930555555555554</v>
      </c>
      <c r="G66" s="27">
        <v>0.63611111111111118</v>
      </c>
      <c r="H66" s="49">
        <f t="shared" si="6"/>
        <v>0.28680555555555565</v>
      </c>
      <c r="I66" s="50"/>
      <c r="J66" s="51">
        <f>IF(H66="","",((H66+(I66*$H$10))))</f>
        <v>0.28680555555555565</v>
      </c>
      <c r="K66" s="52">
        <f t="shared" si="7"/>
        <v>13</v>
      </c>
      <c r="M66" s="117">
        <f t="shared" si="8"/>
        <v>3.6319612590799024</v>
      </c>
    </row>
    <row r="67" spans="1:13" ht="15" customHeight="1" x14ac:dyDescent="0.2">
      <c r="A67" s="42" t="s">
        <v>178</v>
      </c>
      <c r="B67" s="67" t="s">
        <v>179</v>
      </c>
      <c r="C67" s="42" t="s">
        <v>298</v>
      </c>
      <c r="D67" s="25">
        <v>25</v>
      </c>
      <c r="E67" s="44" t="s">
        <v>43</v>
      </c>
      <c r="F67" s="27">
        <v>0.35138888888888892</v>
      </c>
      <c r="G67" s="27">
        <v>0.6381944444444444</v>
      </c>
      <c r="H67" s="49">
        <f t="shared" si="6"/>
        <v>0.28680555555555548</v>
      </c>
      <c r="I67" s="50">
        <v>1</v>
      </c>
      <c r="J67" s="51">
        <f>IF(H67="","",((H67+(I67*$H$10))))</f>
        <v>0.29722222222222217</v>
      </c>
      <c r="K67" s="52">
        <f t="shared" si="7"/>
        <v>14</v>
      </c>
      <c r="M67" s="117">
        <f t="shared" si="8"/>
        <v>3.6319612590799042</v>
      </c>
    </row>
    <row r="68" spans="1:13" ht="15" customHeight="1" x14ac:dyDescent="0.2">
      <c r="A68" s="42" t="s">
        <v>156</v>
      </c>
      <c r="B68" s="67" t="s">
        <v>157</v>
      </c>
      <c r="C68" s="42" t="s">
        <v>291</v>
      </c>
      <c r="D68" s="25">
        <v>25</v>
      </c>
      <c r="E68" s="44" t="s">
        <v>43</v>
      </c>
      <c r="F68" s="27">
        <v>0.34722222222222227</v>
      </c>
      <c r="G68" s="27">
        <v>0.65763888888888888</v>
      </c>
      <c r="H68" s="49">
        <f t="shared" si="6"/>
        <v>0.31041666666666662</v>
      </c>
      <c r="I68" s="50"/>
      <c r="J68" s="51">
        <f>IF(H68="","",((H68+(I68*$H$10))))</f>
        <v>0.31041666666666662</v>
      </c>
      <c r="K68" s="52">
        <f t="shared" si="7"/>
        <v>15</v>
      </c>
      <c r="M68" s="117">
        <f t="shared" si="8"/>
        <v>3.3557046979865777</v>
      </c>
    </row>
    <row r="69" spans="1:13" ht="15" customHeight="1" x14ac:dyDescent="0.2">
      <c r="A69" s="42" t="s">
        <v>160</v>
      </c>
      <c r="B69" s="67" t="s">
        <v>161</v>
      </c>
      <c r="C69" s="42" t="s">
        <v>292</v>
      </c>
      <c r="D69" s="25">
        <v>25</v>
      </c>
      <c r="E69" s="44" t="s">
        <v>43</v>
      </c>
      <c r="F69" s="27">
        <v>0.36041666666666666</v>
      </c>
      <c r="G69" s="27">
        <v>0.67499999999999993</v>
      </c>
      <c r="H69" s="49">
        <f t="shared" si="6"/>
        <v>0.31458333333333327</v>
      </c>
      <c r="I69" s="50"/>
      <c r="J69" s="51">
        <f>IF(H69="","",((H69+(I69*$H$10))))</f>
        <v>0.31458333333333327</v>
      </c>
      <c r="K69" s="52">
        <f t="shared" si="7"/>
        <v>16</v>
      </c>
      <c r="M69" s="117">
        <f t="shared" si="8"/>
        <v>3.3112582781456958</v>
      </c>
    </row>
    <row r="70" spans="1:13" ht="15" customHeight="1" x14ac:dyDescent="0.2">
      <c r="A70" s="42" t="s">
        <v>194</v>
      </c>
      <c r="B70" s="67" t="s">
        <v>195</v>
      </c>
      <c r="C70" s="42" t="s">
        <v>47</v>
      </c>
      <c r="D70" s="25">
        <v>25</v>
      </c>
      <c r="E70" s="44" t="s">
        <v>43</v>
      </c>
      <c r="F70" s="27">
        <v>0.35347222222222219</v>
      </c>
      <c r="G70" s="27">
        <v>0.66805555555555562</v>
      </c>
      <c r="H70" s="49">
        <f t="shared" si="6"/>
        <v>0.31458333333333344</v>
      </c>
      <c r="I70" s="50"/>
      <c r="J70" s="51">
        <f>IF(H70="","",((H70+(I70*$H$10))))</f>
        <v>0.31458333333333344</v>
      </c>
      <c r="K70" s="52">
        <f t="shared" si="7"/>
        <v>17</v>
      </c>
      <c r="M70" s="117">
        <f t="shared" si="8"/>
        <v>3.3112582781456941</v>
      </c>
    </row>
    <row r="71" spans="1:13" ht="15" customHeight="1" x14ac:dyDescent="0.2">
      <c r="A71" s="42" t="s">
        <v>158</v>
      </c>
      <c r="B71" s="67" t="s">
        <v>159</v>
      </c>
      <c r="C71" s="42" t="s">
        <v>292</v>
      </c>
      <c r="D71" s="25">
        <v>25</v>
      </c>
      <c r="E71" s="44" t="s">
        <v>43</v>
      </c>
      <c r="F71" s="27">
        <v>0.35972222222222222</v>
      </c>
      <c r="G71" s="27">
        <v>0.67499999999999993</v>
      </c>
      <c r="H71" s="49">
        <f t="shared" si="6"/>
        <v>0.31527777777777771</v>
      </c>
      <c r="I71" s="50"/>
      <c r="J71" s="51">
        <f>IF(H71="","",((H71+(I71*$H$10))))</f>
        <v>0.31527777777777771</v>
      </c>
      <c r="K71" s="52">
        <f t="shared" si="7"/>
        <v>18</v>
      </c>
      <c r="M71" s="117">
        <f t="shared" si="8"/>
        <v>3.3039647577092519</v>
      </c>
    </row>
    <row r="72" spans="1:13" ht="15" customHeight="1" x14ac:dyDescent="0.2">
      <c r="A72" s="42" t="s">
        <v>184</v>
      </c>
      <c r="B72" s="67" t="s">
        <v>185</v>
      </c>
      <c r="C72" s="42" t="s">
        <v>300</v>
      </c>
      <c r="D72" s="25">
        <v>25</v>
      </c>
      <c r="E72" s="44" t="s">
        <v>43</v>
      </c>
      <c r="F72" s="27">
        <v>0.3611111111111111</v>
      </c>
      <c r="G72" s="27">
        <v>0.67708333333333337</v>
      </c>
      <c r="H72" s="49">
        <f t="shared" si="6"/>
        <v>0.31597222222222227</v>
      </c>
      <c r="I72" s="50"/>
      <c r="J72" s="51">
        <f>IF(H72="","",((H72+(I72*$H$10))))</f>
        <v>0.31597222222222227</v>
      </c>
      <c r="K72" s="52">
        <f t="shared" si="7"/>
        <v>19</v>
      </c>
      <c r="M72" s="117">
        <f t="shared" si="8"/>
        <v>3.2967032967032961</v>
      </c>
    </row>
    <row r="73" spans="1:13" ht="15" customHeight="1" x14ac:dyDescent="0.2">
      <c r="A73" s="42" t="s">
        <v>188</v>
      </c>
      <c r="B73" s="67" t="s">
        <v>189</v>
      </c>
      <c r="C73" s="42" t="s">
        <v>302</v>
      </c>
      <c r="D73" s="25">
        <v>25</v>
      </c>
      <c r="E73" s="44" t="s">
        <v>43</v>
      </c>
      <c r="F73" s="27">
        <v>0.36041666666666666</v>
      </c>
      <c r="G73" s="27">
        <v>0.67708333333333337</v>
      </c>
      <c r="H73" s="49">
        <f t="shared" si="6"/>
        <v>0.31666666666666671</v>
      </c>
      <c r="I73" s="50"/>
      <c r="J73" s="51">
        <f>IF(H73="","",((H73+(I73*$H$10))))</f>
        <v>0.31666666666666671</v>
      </c>
      <c r="K73" s="52">
        <f t="shared" si="7"/>
        <v>20</v>
      </c>
      <c r="M73" s="117">
        <f t="shared" si="8"/>
        <v>3.2894736842105257</v>
      </c>
    </row>
    <row r="74" spans="1:13" ht="15" customHeight="1" x14ac:dyDescent="0.2">
      <c r="A74" s="42" t="s">
        <v>45</v>
      </c>
      <c r="B74" s="67" t="s">
        <v>46</v>
      </c>
      <c r="C74" s="42" t="s">
        <v>47</v>
      </c>
      <c r="D74" s="25">
        <v>25</v>
      </c>
      <c r="E74" s="44" t="s">
        <v>43</v>
      </c>
      <c r="F74" s="27">
        <v>0.3520833333333333</v>
      </c>
      <c r="G74" s="27">
        <v>0.6694444444444444</v>
      </c>
      <c r="H74" s="49">
        <f t="shared" si="6"/>
        <v>0.31736111111111109</v>
      </c>
      <c r="I74" s="50"/>
      <c r="J74" s="51">
        <f>IF(H74="","",((H74+(I74*$H$10))))</f>
        <v>0.31736111111111109</v>
      </c>
      <c r="K74" s="52">
        <f t="shared" si="7"/>
        <v>21</v>
      </c>
      <c r="M74" s="117">
        <f t="shared" si="8"/>
        <v>3.2822757111597376</v>
      </c>
    </row>
    <row r="75" spans="1:13" ht="15" customHeight="1" x14ac:dyDescent="0.2">
      <c r="A75" s="42" t="s">
        <v>166</v>
      </c>
      <c r="B75" s="67" t="s">
        <v>167</v>
      </c>
      <c r="C75" s="42" t="s">
        <v>295</v>
      </c>
      <c r="D75" s="25">
        <v>25</v>
      </c>
      <c r="E75" s="44" t="s">
        <v>43</v>
      </c>
      <c r="F75" s="27">
        <v>0.34791666666666665</v>
      </c>
      <c r="G75" s="27">
        <v>0.66597222222222219</v>
      </c>
      <c r="H75" s="49">
        <f t="shared" si="6"/>
        <v>0.31805555555555554</v>
      </c>
      <c r="I75" s="50"/>
      <c r="J75" s="51">
        <f>IF(H75="","",((H75+(I75*$H$10))))</f>
        <v>0.31805555555555554</v>
      </c>
      <c r="K75" s="52">
        <f t="shared" si="7"/>
        <v>22</v>
      </c>
      <c r="M75" s="117">
        <f t="shared" si="8"/>
        <v>3.2751091703056772</v>
      </c>
    </row>
    <row r="76" spans="1:13" ht="15" customHeight="1" x14ac:dyDescent="0.2">
      <c r="A76" s="42" t="s">
        <v>168</v>
      </c>
      <c r="B76" s="67" t="s">
        <v>169</v>
      </c>
      <c r="C76" s="42" t="s">
        <v>78</v>
      </c>
      <c r="D76" s="25">
        <v>25</v>
      </c>
      <c r="E76" s="44" t="s">
        <v>43</v>
      </c>
      <c r="F76" s="27">
        <v>0.34513888888888888</v>
      </c>
      <c r="G76" s="27">
        <v>0.66597222222222219</v>
      </c>
      <c r="H76" s="49">
        <f t="shared" si="6"/>
        <v>0.3208333333333333</v>
      </c>
      <c r="I76" s="50"/>
      <c r="J76" s="51">
        <f>IF(H76="","",((H76+(I76*$H$10))))</f>
        <v>0.3208333333333333</v>
      </c>
      <c r="K76" s="52">
        <f t="shared" si="7"/>
        <v>23</v>
      </c>
      <c r="M76" s="117">
        <f t="shared" si="8"/>
        <v>3.2467532467532472</v>
      </c>
    </row>
    <row r="77" spans="1:13" ht="15" customHeight="1" x14ac:dyDescent="0.2">
      <c r="A77" s="42" t="s">
        <v>170</v>
      </c>
      <c r="B77" s="67" t="s">
        <v>171</v>
      </c>
      <c r="C77" s="42" t="s">
        <v>8</v>
      </c>
      <c r="D77" s="25">
        <v>25</v>
      </c>
      <c r="E77" s="44" t="s">
        <v>43</v>
      </c>
      <c r="F77" s="27">
        <v>0.3444444444444445</v>
      </c>
      <c r="G77" s="27">
        <v>0.66597222222222219</v>
      </c>
      <c r="H77" s="49">
        <f t="shared" si="6"/>
        <v>0.32152777777777769</v>
      </c>
      <c r="I77" s="50"/>
      <c r="J77" s="51">
        <f>IF(H77="","",((H77+(I77*$H$10))))</f>
        <v>0.32152777777777769</v>
      </c>
      <c r="K77" s="52">
        <f t="shared" si="7"/>
        <v>24</v>
      </c>
      <c r="M77" s="117">
        <f t="shared" si="8"/>
        <v>3.2397408207343421</v>
      </c>
    </row>
    <row r="78" spans="1:13" ht="15" customHeight="1" x14ac:dyDescent="0.2">
      <c r="A78" s="42" t="s">
        <v>77</v>
      </c>
      <c r="B78" s="67" t="s">
        <v>223</v>
      </c>
      <c r="C78" s="42" t="s">
        <v>8</v>
      </c>
      <c r="D78" s="25">
        <v>32</v>
      </c>
      <c r="E78" s="44" t="s">
        <v>43</v>
      </c>
      <c r="F78" s="27">
        <v>0.34375</v>
      </c>
      <c r="G78" s="27">
        <v>0.66597222222222219</v>
      </c>
      <c r="H78" s="49">
        <f t="shared" si="6"/>
        <v>0.32222222222222219</v>
      </c>
      <c r="I78" s="50"/>
      <c r="J78" s="51">
        <f>IF(H78="","",((H78+(I78*$H$10))))</f>
        <v>0.32222222222222219</v>
      </c>
      <c r="K78" s="52">
        <f t="shared" si="7"/>
        <v>25</v>
      </c>
      <c r="M78" s="117">
        <f>(D78/(G78-F78))/24</f>
        <v>4.1379310344827589</v>
      </c>
    </row>
    <row r="79" spans="1:13" ht="15" customHeight="1" x14ac:dyDescent="0.2">
      <c r="A79" s="42" t="s">
        <v>61</v>
      </c>
      <c r="B79" s="67" t="s">
        <v>198</v>
      </c>
      <c r="C79" s="42" t="s">
        <v>30</v>
      </c>
      <c r="D79" s="25">
        <v>25</v>
      </c>
      <c r="E79" s="44" t="s">
        <v>43</v>
      </c>
      <c r="F79" s="27">
        <v>0.35972222222222222</v>
      </c>
      <c r="G79" s="27">
        <v>0.70694444444444438</v>
      </c>
      <c r="H79" s="49">
        <f t="shared" si="6"/>
        <v>0.34722222222222215</v>
      </c>
      <c r="I79" s="50"/>
      <c r="J79" s="51">
        <f>IF(H79="","",((H79+(I79*$H$10))))</f>
        <v>0.34722222222222215</v>
      </c>
      <c r="K79" s="52">
        <f t="shared" si="7"/>
        <v>26</v>
      </c>
      <c r="M79" s="117">
        <f>(D79/(G79-F79))/24</f>
        <v>3.0000000000000004</v>
      </c>
    </row>
    <row r="80" spans="1:13" ht="15" customHeight="1" x14ac:dyDescent="0.2">
      <c r="A80" s="42" t="s">
        <v>172</v>
      </c>
      <c r="B80" s="67" t="s">
        <v>173</v>
      </c>
      <c r="C80" s="42" t="s">
        <v>296</v>
      </c>
      <c r="D80" s="25">
        <v>25</v>
      </c>
      <c r="E80" s="44" t="s">
        <v>43</v>
      </c>
      <c r="F80" s="27">
        <v>0.36180555555555555</v>
      </c>
      <c r="G80" s="27">
        <v>0.72152777777777777</v>
      </c>
      <c r="H80" s="49">
        <f t="shared" si="6"/>
        <v>0.35972222222222222</v>
      </c>
      <c r="I80" s="50"/>
      <c r="J80" s="51">
        <f>IF(H80="","",((H80+(I80*$H$10))))</f>
        <v>0.35972222222222222</v>
      </c>
      <c r="K80" s="52">
        <f t="shared" si="7"/>
        <v>27</v>
      </c>
      <c r="M80" s="117">
        <f>(D80/(G80-F80))/24</f>
        <v>2.8957528957528957</v>
      </c>
    </row>
    <row r="81" spans="1:13" ht="15" customHeight="1" x14ac:dyDescent="0.2">
      <c r="A81" s="42" t="s">
        <v>192</v>
      </c>
      <c r="B81" s="67" t="s">
        <v>193</v>
      </c>
      <c r="C81" s="42" t="s">
        <v>47</v>
      </c>
      <c r="D81" s="25">
        <v>25</v>
      </c>
      <c r="E81" s="44" t="s">
        <v>43</v>
      </c>
      <c r="F81" s="27">
        <v>0.3527777777777778</v>
      </c>
      <c r="G81" s="60" t="s">
        <v>312</v>
      </c>
      <c r="H81" s="60" t="s">
        <v>312</v>
      </c>
      <c r="I81" s="61"/>
      <c r="J81" s="60" t="s">
        <v>312</v>
      </c>
      <c r="K81" s="52" t="str">
        <f t="shared" si="7"/>
        <v/>
      </c>
      <c r="M81" s="117"/>
    </row>
    <row r="82" spans="1:13" ht="15" customHeight="1" x14ac:dyDescent="0.2">
      <c r="A82" s="42" t="s">
        <v>100</v>
      </c>
      <c r="B82" s="67" t="s">
        <v>101</v>
      </c>
      <c r="C82" s="42" t="s">
        <v>294</v>
      </c>
      <c r="D82" s="25">
        <v>25</v>
      </c>
      <c r="E82" s="44" t="s">
        <v>43</v>
      </c>
      <c r="F82" s="27">
        <f>+M14:M138</f>
        <v>0</v>
      </c>
      <c r="G82" s="60" t="s">
        <v>107</v>
      </c>
      <c r="H82" s="60" t="s">
        <v>107</v>
      </c>
      <c r="I82" s="61"/>
      <c r="J82" s="60" t="s">
        <v>107</v>
      </c>
      <c r="K82" s="60"/>
      <c r="L82" s="62"/>
      <c r="M82" s="118"/>
    </row>
    <row r="83" spans="1:13" ht="15" customHeight="1" x14ac:dyDescent="0.2">
      <c r="B83" s="69"/>
      <c r="M83" s="32"/>
    </row>
    <row r="84" spans="1:13" ht="15" customHeight="1" x14ac:dyDescent="0.2">
      <c r="A84" s="90" t="s">
        <v>72</v>
      </c>
      <c r="B84" s="91" t="s">
        <v>305</v>
      </c>
      <c r="C84" s="92">
        <f>COUNTA(A85:A86)</f>
        <v>2</v>
      </c>
      <c r="F84" s="20"/>
      <c r="G84" s="20"/>
      <c r="H84" s="20"/>
      <c r="M84" s="32"/>
    </row>
    <row r="85" spans="1:13" ht="15" customHeight="1" x14ac:dyDescent="0.2">
      <c r="A85" s="42" t="s">
        <v>49</v>
      </c>
      <c r="B85" s="67" t="s">
        <v>50</v>
      </c>
      <c r="C85" s="42" t="s">
        <v>33</v>
      </c>
      <c r="D85" s="48">
        <v>25</v>
      </c>
      <c r="E85" s="37" t="s">
        <v>209</v>
      </c>
      <c r="F85" s="27">
        <v>0.35416666666666669</v>
      </c>
      <c r="G85" s="27">
        <v>0.56736111111111109</v>
      </c>
      <c r="H85" s="49">
        <f>IF(OR(F85=0,G85=0),"",G85-F85)</f>
        <v>0.21319444444444441</v>
      </c>
      <c r="I85" s="50"/>
      <c r="J85" s="51">
        <f>IF(H85="","",((H85+(I85*$H$10))))</f>
        <v>0.21319444444444441</v>
      </c>
      <c r="K85" s="52">
        <f>IFERROR(RANK(J$85:J$86,$J$85:$J$86,1),"")</f>
        <v>1</v>
      </c>
      <c r="M85" s="116">
        <f>(D85/(G85-F85))/24</f>
        <v>4.8859934853420208</v>
      </c>
    </row>
    <row r="86" spans="1:13" ht="15" customHeight="1" x14ac:dyDescent="0.2">
      <c r="A86" s="42" t="s">
        <v>210</v>
      </c>
      <c r="B86" s="67" t="s">
        <v>211</v>
      </c>
      <c r="C86" s="42" t="s">
        <v>57</v>
      </c>
      <c r="D86" s="48">
        <v>25</v>
      </c>
      <c r="E86" s="37" t="s">
        <v>209</v>
      </c>
      <c r="F86" s="27">
        <v>0.36180555555555555</v>
      </c>
      <c r="G86" s="27">
        <v>0.72152777777777777</v>
      </c>
      <c r="H86" s="49">
        <f>IF(OR(F86=0,G86=0),"",G86-F86)</f>
        <v>0.35972222222222222</v>
      </c>
      <c r="I86" s="50"/>
      <c r="J86" s="51">
        <f>IF(H86="","",((H86+(I86*$H$10))))</f>
        <v>0.35972222222222222</v>
      </c>
      <c r="K86" s="52">
        <f>IFERROR(RANK(J$85:J$86,$J$85:$J$86,1),"")</f>
        <v>2</v>
      </c>
      <c r="M86" s="118">
        <f>(D86/(G86-F86))/24</f>
        <v>2.8957528957528957</v>
      </c>
    </row>
    <row r="87" spans="1:13" ht="15" customHeight="1" x14ac:dyDescent="0.2">
      <c r="B87" s="69"/>
      <c r="M87" s="32"/>
    </row>
    <row r="88" spans="1:13" ht="15" customHeight="1" x14ac:dyDescent="0.2">
      <c r="B88" s="69"/>
      <c r="M88" s="32"/>
    </row>
    <row r="89" spans="1:13" ht="15" customHeight="1" x14ac:dyDescent="0.2">
      <c r="A89" s="80" t="s">
        <v>71</v>
      </c>
      <c r="B89" s="81" t="s">
        <v>303</v>
      </c>
      <c r="C89" s="82">
        <f>COUNTA(A90:A101)</f>
        <v>12</v>
      </c>
      <c r="E89" s="5"/>
      <c r="F89" s="5"/>
      <c r="G89" s="5"/>
      <c r="H89" s="5"/>
      <c r="I89" s="9"/>
      <c r="J89" s="4"/>
      <c r="K89" s="17"/>
      <c r="M89" s="32"/>
    </row>
    <row r="90" spans="1:13" ht="15" customHeight="1" x14ac:dyDescent="0.2">
      <c r="A90" s="42" t="s">
        <v>257</v>
      </c>
      <c r="B90" s="67" t="s">
        <v>258</v>
      </c>
      <c r="C90" s="42" t="s">
        <v>0</v>
      </c>
      <c r="D90" s="25">
        <v>17</v>
      </c>
      <c r="E90" s="35" t="s">
        <v>12</v>
      </c>
      <c r="F90" s="27">
        <v>0.41944444444444445</v>
      </c>
      <c r="G90" s="27">
        <v>0.54861111111111105</v>
      </c>
      <c r="H90" s="49">
        <f t="shared" ref="H90:H101" si="9">IF(OR(F90=0,G90=0),"",G90-F90)</f>
        <v>0.1291666666666666</v>
      </c>
      <c r="I90" s="50"/>
      <c r="J90" s="51">
        <f>IF(H90="","",((H90+(I90*$H$10))))</f>
        <v>0.1291666666666666</v>
      </c>
      <c r="K90" s="52">
        <f t="shared" ref="K90:K101" si="10">IFERROR(RANK(J$90:J$101,$J$90:$J$101,1),"")</f>
        <v>1</v>
      </c>
      <c r="M90" s="116">
        <f t="shared" ref="M90:M101" si="11">(D90/(G90-F90))/24</f>
        <v>5.4838709677419386</v>
      </c>
    </row>
    <row r="91" spans="1:13" ht="15" customHeight="1" x14ac:dyDescent="0.2">
      <c r="A91" s="42" t="s">
        <v>81</v>
      </c>
      <c r="B91" s="67" t="s">
        <v>311</v>
      </c>
      <c r="C91" s="42" t="s">
        <v>0</v>
      </c>
      <c r="D91" s="25">
        <v>17</v>
      </c>
      <c r="E91" s="35" t="s">
        <v>12</v>
      </c>
      <c r="F91" s="27">
        <v>0.41875000000000001</v>
      </c>
      <c r="G91" s="27">
        <v>0.54861111111111105</v>
      </c>
      <c r="H91" s="49">
        <f t="shared" si="9"/>
        <v>0.12986111111111104</v>
      </c>
      <c r="I91" s="50"/>
      <c r="J91" s="51">
        <f>IF(H91="","",((H91+(I91*$H$10))))</f>
        <v>0.12986111111111104</v>
      </c>
      <c r="K91" s="52">
        <f t="shared" si="10"/>
        <v>2</v>
      </c>
      <c r="M91" s="117">
        <f t="shared" si="11"/>
        <v>5.4545454545454577</v>
      </c>
    </row>
    <row r="92" spans="1:13" ht="15" customHeight="1" x14ac:dyDescent="0.2">
      <c r="A92" s="42" t="s">
        <v>255</v>
      </c>
      <c r="B92" s="67" t="s">
        <v>256</v>
      </c>
      <c r="C92" s="42" t="s">
        <v>0</v>
      </c>
      <c r="D92" s="25">
        <v>17</v>
      </c>
      <c r="E92" s="35" t="s">
        <v>12</v>
      </c>
      <c r="F92" s="27">
        <v>0.42152777777777778</v>
      </c>
      <c r="G92" s="27">
        <v>0.58680555555555558</v>
      </c>
      <c r="H92" s="49">
        <f t="shared" si="9"/>
        <v>0.1652777777777778</v>
      </c>
      <c r="I92" s="50"/>
      <c r="J92" s="51">
        <f>IF(H92="","",((H92+(I92*$H$10))))</f>
        <v>0.1652777777777778</v>
      </c>
      <c r="K92" s="52">
        <f t="shared" si="10"/>
        <v>3</v>
      </c>
      <c r="M92" s="117">
        <f t="shared" si="11"/>
        <v>4.2857142857142856</v>
      </c>
    </row>
    <row r="93" spans="1:13" ht="15" customHeight="1" x14ac:dyDescent="0.2">
      <c r="A93" s="42" t="s">
        <v>253</v>
      </c>
      <c r="B93" s="67" t="s">
        <v>254</v>
      </c>
      <c r="C93" s="42" t="s">
        <v>3</v>
      </c>
      <c r="D93" s="25">
        <v>17</v>
      </c>
      <c r="E93" s="35" t="s">
        <v>12</v>
      </c>
      <c r="F93" s="27">
        <v>0.42083333333333334</v>
      </c>
      <c r="G93" s="27">
        <v>0.58680555555555558</v>
      </c>
      <c r="H93" s="49">
        <f t="shared" si="9"/>
        <v>0.16597222222222224</v>
      </c>
      <c r="I93" s="50"/>
      <c r="J93" s="51">
        <f>IF(H93="","",((H93+(I93*$H$10))))</f>
        <v>0.16597222222222224</v>
      </c>
      <c r="K93" s="52">
        <f t="shared" si="10"/>
        <v>4</v>
      </c>
      <c r="M93" s="117">
        <f t="shared" si="11"/>
        <v>4.2677824267782425</v>
      </c>
    </row>
    <row r="94" spans="1:13" ht="15" customHeight="1" x14ac:dyDescent="0.2">
      <c r="A94" s="42" t="s">
        <v>85</v>
      </c>
      <c r="B94" s="67" t="s">
        <v>251</v>
      </c>
      <c r="C94" s="42" t="s">
        <v>0</v>
      </c>
      <c r="D94" s="25">
        <v>17</v>
      </c>
      <c r="E94" s="35" t="s">
        <v>12</v>
      </c>
      <c r="F94" s="27">
        <v>0.41666666666666669</v>
      </c>
      <c r="G94" s="27">
        <v>0.59097222222222223</v>
      </c>
      <c r="H94" s="49">
        <f t="shared" si="9"/>
        <v>0.17430555555555555</v>
      </c>
      <c r="I94" s="50"/>
      <c r="J94" s="51">
        <f>IF(H94="","",((H94+(I94*$H$10))))</f>
        <v>0.17430555555555555</v>
      </c>
      <c r="K94" s="52">
        <f t="shared" si="10"/>
        <v>5</v>
      </c>
      <c r="M94" s="117">
        <f t="shared" si="11"/>
        <v>4.0637450199203187</v>
      </c>
    </row>
    <row r="95" spans="1:13" ht="15" customHeight="1" x14ac:dyDescent="0.2">
      <c r="A95" s="42" t="s">
        <v>249</v>
      </c>
      <c r="B95" s="67" t="s">
        <v>250</v>
      </c>
      <c r="C95" s="42" t="s">
        <v>0</v>
      </c>
      <c r="D95" s="25">
        <v>17</v>
      </c>
      <c r="E95" s="35" t="s">
        <v>12</v>
      </c>
      <c r="F95" s="27">
        <v>0.41736111111111113</v>
      </c>
      <c r="G95" s="27">
        <v>0.60486111111111118</v>
      </c>
      <c r="H95" s="49">
        <f t="shared" si="9"/>
        <v>0.18750000000000006</v>
      </c>
      <c r="I95" s="50"/>
      <c r="J95" s="51">
        <f>IF(H95="","",((H95+(I95*$H$10))))</f>
        <v>0.18750000000000006</v>
      </c>
      <c r="K95" s="52">
        <f t="shared" si="10"/>
        <v>6</v>
      </c>
      <c r="M95" s="117">
        <f t="shared" si="11"/>
        <v>3.7777777777777768</v>
      </c>
    </row>
    <row r="96" spans="1:13" ht="15" customHeight="1" x14ac:dyDescent="0.2">
      <c r="A96" s="42" t="s">
        <v>247</v>
      </c>
      <c r="B96" s="67" t="s">
        <v>248</v>
      </c>
      <c r="C96" s="42" t="s">
        <v>0</v>
      </c>
      <c r="D96" s="25">
        <v>17</v>
      </c>
      <c r="E96" s="35" t="s">
        <v>12</v>
      </c>
      <c r="F96" s="27">
        <v>0.41805555555555557</v>
      </c>
      <c r="G96" s="27">
        <v>0.6069444444444444</v>
      </c>
      <c r="H96" s="49">
        <f t="shared" si="9"/>
        <v>0.18888888888888883</v>
      </c>
      <c r="I96" s="50"/>
      <c r="J96" s="51">
        <f>IF(H96="","",((H96+(I96*$H$10))))</f>
        <v>0.18888888888888883</v>
      </c>
      <c r="K96" s="52">
        <f t="shared" si="10"/>
        <v>7</v>
      </c>
      <c r="M96" s="117">
        <f t="shared" si="11"/>
        <v>3.7500000000000013</v>
      </c>
    </row>
    <row r="97" spans="1:13" ht="15" customHeight="1" x14ac:dyDescent="0.2">
      <c r="A97" s="42" t="s">
        <v>242</v>
      </c>
      <c r="B97" s="67" t="s">
        <v>243</v>
      </c>
      <c r="C97" s="42" t="s">
        <v>0</v>
      </c>
      <c r="D97" s="25">
        <v>17</v>
      </c>
      <c r="E97" s="35" t="s">
        <v>12</v>
      </c>
      <c r="F97" s="27">
        <v>0.42291666666666666</v>
      </c>
      <c r="G97" s="27">
        <v>0.61388888888888882</v>
      </c>
      <c r="H97" s="49">
        <f t="shared" si="9"/>
        <v>0.19097222222222215</v>
      </c>
      <c r="I97" s="50"/>
      <c r="J97" s="51">
        <f>IF(H97="","",((H97+(I97*$H$10))))</f>
        <v>0.19097222222222215</v>
      </c>
      <c r="K97" s="52">
        <f t="shared" si="10"/>
        <v>8</v>
      </c>
      <c r="M97" s="117">
        <f t="shared" si="11"/>
        <v>3.7090909090909103</v>
      </c>
    </row>
    <row r="98" spans="1:13" ht="15" customHeight="1" x14ac:dyDescent="0.2">
      <c r="A98" s="42" t="s">
        <v>80</v>
      </c>
      <c r="B98" s="67" t="s">
        <v>244</v>
      </c>
      <c r="C98" s="42" t="s">
        <v>0</v>
      </c>
      <c r="D98" s="25">
        <v>17</v>
      </c>
      <c r="E98" s="35" t="s">
        <v>12</v>
      </c>
      <c r="F98" s="27">
        <v>0.4201388888888889</v>
      </c>
      <c r="G98" s="27">
        <v>0.625</v>
      </c>
      <c r="H98" s="49">
        <f t="shared" si="9"/>
        <v>0.2048611111111111</v>
      </c>
      <c r="I98" s="50"/>
      <c r="J98" s="51">
        <f>IF(H98="","",((H98+(I98*$H$10))))</f>
        <v>0.2048611111111111</v>
      </c>
      <c r="K98" s="52">
        <f t="shared" si="10"/>
        <v>9</v>
      </c>
      <c r="M98" s="117">
        <f t="shared" si="11"/>
        <v>3.4576271186440679</v>
      </c>
    </row>
    <row r="99" spans="1:13" ht="15" customHeight="1" x14ac:dyDescent="0.2">
      <c r="A99" s="42" t="s">
        <v>245</v>
      </c>
      <c r="B99" s="67" t="s">
        <v>246</v>
      </c>
      <c r="C99" s="42" t="s">
        <v>0</v>
      </c>
      <c r="D99" s="25">
        <v>17</v>
      </c>
      <c r="E99" s="35" t="s">
        <v>12</v>
      </c>
      <c r="F99" s="27">
        <v>0.42222222222222222</v>
      </c>
      <c r="G99" s="27">
        <v>0.64374999999999993</v>
      </c>
      <c r="H99" s="49">
        <f t="shared" si="9"/>
        <v>0.22152777777777771</v>
      </c>
      <c r="I99" s="50"/>
      <c r="J99" s="51">
        <f>IF(H99="","",((H99+(I99*$H$10))))</f>
        <v>0.22152777777777771</v>
      </c>
      <c r="K99" s="52">
        <f t="shared" si="10"/>
        <v>10</v>
      </c>
      <c r="M99" s="117">
        <f t="shared" si="11"/>
        <v>3.1974921630094055</v>
      </c>
    </row>
    <row r="100" spans="1:13" ht="15" customHeight="1" x14ac:dyDescent="0.2">
      <c r="A100" s="42" t="s">
        <v>84</v>
      </c>
      <c r="B100" s="67" t="s">
        <v>252</v>
      </c>
      <c r="C100" s="42" t="s">
        <v>0</v>
      </c>
      <c r="D100" s="25">
        <v>17</v>
      </c>
      <c r="E100" s="35" t="s">
        <v>12</v>
      </c>
      <c r="F100" s="27">
        <v>0.43055555555555558</v>
      </c>
      <c r="G100" s="27">
        <v>0.65416666666666667</v>
      </c>
      <c r="H100" s="49">
        <f t="shared" si="9"/>
        <v>0.22361111111111109</v>
      </c>
      <c r="I100" s="50"/>
      <c r="J100" s="51">
        <f>IF(H100="","",((H100+(I100*$H$10))))</f>
        <v>0.22361111111111109</v>
      </c>
      <c r="K100" s="52">
        <f t="shared" si="10"/>
        <v>11</v>
      </c>
      <c r="M100" s="117">
        <f t="shared" si="11"/>
        <v>3.1677018633540377</v>
      </c>
    </row>
    <row r="101" spans="1:13" ht="15" customHeight="1" x14ac:dyDescent="0.2">
      <c r="A101" s="42" t="s">
        <v>206</v>
      </c>
      <c r="B101" s="67" t="s">
        <v>82</v>
      </c>
      <c r="C101" s="42" t="s">
        <v>0</v>
      </c>
      <c r="D101" s="25">
        <v>17</v>
      </c>
      <c r="E101" s="35" t="s">
        <v>12</v>
      </c>
      <c r="F101" s="27">
        <v>0.33680555555555558</v>
      </c>
      <c r="G101" s="27">
        <v>0.57291666666666663</v>
      </c>
      <c r="H101" s="49">
        <f t="shared" si="9"/>
        <v>0.23611111111111105</v>
      </c>
      <c r="I101" s="50"/>
      <c r="J101" s="51">
        <f>IF(H101="","",((H101+(I101*$H$10))))</f>
        <v>0.23611111111111105</v>
      </c>
      <c r="K101" s="52">
        <f t="shared" si="10"/>
        <v>12</v>
      </c>
      <c r="M101" s="118">
        <f t="shared" si="11"/>
        <v>3.0000000000000004</v>
      </c>
    </row>
    <row r="102" spans="1:13" ht="15" customHeight="1" x14ac:dyDescent="0.2">
      <c r="A102" s="46"/>
      <c r="B102" s="63"/>
      <c r="C102" s="46"/>
      <c r="D102" s="47"/>
      <c r="E102" s="46"/>
      <c r="F102" s="46"/>
      <c r="G102" s="46"/>
      <c r="H102" s="28"/>
      <c r="J102" s="29"/>
      <c r="K102" s="30"/>
      <c r="M102" s="32"/>
    </row>
    <row r="103" spans="1:13" ht="15" customHeight="1" x14ac:dyDescent="0.2">
      <c r="A103" s="93" t="s">
        <v>71</v>
      </c>
      <c r="B103" s="94" t="s">
        <v>304</v>
      </c>
      <c r="C103" s="95">
        <f>COUNTA(A104:A130)</f>
        <v>27</v>
      </c>
      <c r="D103" s="39"/>
      <c r="F103" s="20"/>
      <c r="G103" s="20"/>
      <c r="H103" s="20"/>
      <c r="M103" s="32"/>
    </row>
    <row r="104" spans="1:13" ht="15" customHeight="1" x14ac:dyDescent="0.2">
      <c r="A104" s="42" t="s">
        <v>51</v>
      </c>
      <c r="B104" s="67" t="s">
        <v>52</v>
      </c>
      <c r="C104" s="42" t="s">
        <v>25</v>
      </c>
      <c r="D104" s="25">
        <v>17</v>
      </c>
      <c r="E104" s="96" t="s">
        <v>16</v>
      </c>
      <c r="F104" s="27">
        <v>0.4201388888888889</v>
      </c>
      <c r="G104" s="27">
        <v>0.52083333333333337</v>
      </c>
      <c r="H104" s="49">
        <f t="shared" ref="H104:H130" si="12">IF(OR(F104=0,G104=0),"",G104-F104)</f>
        <v>0.10069444444444448</v>
      </c>
      <c r="I104" s="50"/>
      <c r="J104" s="51">
        <f>IF(H104="","",((H104+(I104*$H$10))))</f>
        <v>0.10069444444444448</v>
      </c>
      <c r="K104" s="52">
        <f t="shared" ref="K104:K130" si="13">IFERROR(RANK(J$104:J$130,$J$104:$J$130,1),"")</f>
        <v>1</v>
      </c>
      <c r="M104" s="116">
        <f t="shared" ref="M104:M130" si="14">(D104/(G104-F104))/24</f>
        <v>7.0344827586206877</v>
      </c>
    </row>
    <row r="105" spans="1:13" ht="15" customHeight="1" x14ac:dyDescent="0.2">
      <c r="A105" s="42" t="s">
        <v>139</v>
      </c>
      <c r="B105" s="67" t="s">
        <v>140</v>
      </c>
      <c r="C105" s="42" t="s">
        <v>286</v>
      </c>
      <c r="D105" s="25">
        <v>17</v>
      </c>
      <c r="E105" s="96" t="s">
        <v>16</v>
      </c>
      <c r="F105" s="27">
        <v>0.4291666666666667</v>
      </c>
      <c r="G105" s="27">
        <v>0.53194444444444444</v>
      </c>
      <c r="H105" s="49">
        <f t="shared" si="12"/>
        <v>0.10277777777777775</v>
      </c>
      <c r="I105" s="50"/>
      <c r="J105" s="51">
        <f>IF(H105="","",((H105+(I105*$H$10))))</f>
        <v>0.10277777777777775</v>
      </c>
      <c r="K105" s="52">
        <f t="shared" si="13"/>
        <v>2</v>
      </c>
      <c r="M105" s="117">
        <f t="shared" si="14"/>
        <v>6.8918918918918939</v>
      </c>
    </row>
    <row r="106" spans="1:13" ht="15" customHeight="1" x14ac:dyDescent="0.2">
      <c r="A106" s="42" t="s">
        <v>111</v>
      </c>
      <c r="B106" s="67" t="s">
        <v>44</v>
      </c>
      <c r="C106" s="42" t="s">
        <v>274</v>
      </c>
      <c r="D106" s="25">
        <v>17</v>
      </c>
      <c r="E106" s="96" t="s">
        <v>16</v>
      </c>
      <c r="F106" s="27">
        <v>0.4236111111111111</v>
      </c>
      <c r="G106" s="27">
        <v>0.54722222222222217</v>
      </c>
      <c r="H106" s="49">
        <f t="shared" si="12"/>
        <v>0.12361111111111106</v>
      </c>
      <c r="I106" s="50"/>
      <c r="J106" s="51">
        <f>IF(H106="","",((H106+(I106*$H$10))))</f>
        <v>0.12361111111111106</v>
      </c>
      <c r="K106" s="52">
        <f t="shared" si="13"/>
        <v>3</v>
      </c>
      <c r="M106" s="117">
        <f t="shared" si="14"/>
        <v>5.7303370786516874</v>
      </c>
    </row>
    <row r="107" spans="1:13" ht="15" customHeight="1" x14ac:dyDescent="0.2">
      <c r="A107" s="42" t="s">
        <v>28</v>
      </c>
      <c r="B107" s="67" t="s">
        <v>29</v>
      </c>
      <c r="C107" s="42" t="s">
        <v>89</v>
      </c>
      <c r="D107" s="25">
        <v>17</v>
      </c>
      <c r="E107" s="96" t="s">
        <v>16</v>
      </c>
      <c r="F107" s="27">
        <v>0.42222222222222222</v>
      </c>
      <c r="G107" s="27">
        <v>0.54583333333333328</v>
      </c>
      <c r="H107" s="49">
        <f t="shared" si="12"/>
        <v>0.12361111111111106</v>
      </c>
      <c r="I107" s="50"/>
      <c r="J107" s="51">
        <f>IF(H107="","",((H107+(I107*$H$10))))</f>
        <v>0.12361111111111106</v>
      </c>
      <c r="K107" s="52">
        <f t="shared" si="13"/>
        <v>3</v>
      </c>
      <c r="M107" s="117">
        <f t="shared" si="14"/>
        <v>5.7303370786516874</v>
      </c>
    </row>
    <row r="108" spans="1:13" ht="15" customHeight="1" x14ac:dyDescent="0.2">
      <c r="A108" s="42" t="s">
        <v>109</v>
      </c>
      <c r="B108" s="67" t="s">
        <v>110</v>
      </c>
      <c r="C108" s="42" t="s">
        <v>274</v>
      </c>
      <c r="D108" s="25">
        <v>17</v>
      </c>
      <c r="E108" s="96" t="s">
        <v>16</v>
      </c>
      <c r="F108" s="27">
        <v>0.42291666666666666</v>
      </c>
      <c r="G108" s="27">
        <v>0.54722222222222217</v>
      </c>
      <c r="H108" s="49">
        <f t="shared" si="12"/>
        <v>0.1243055555555555</v>
      </c>
      <c r="I108" s="50"/>
      <c r="J108" s="51">
        <f>IF(H108="","",((H108+(I108*$H$10))))</f>
        <v>0.1243055555555555</v>
      </c>
      <c r="K108" s="52">
        <f t="shared" si="13"/>
        <v>5</v>
      </c>
      <c r="M108" s="117">
        <f t="shared" si="14"/>
        <v>5.6983240223463705</v>
      </c>
    </row>
    <row r="109" spans="1:13" ht="15" customHeight="1" x14ac:dyDescent="0.2">
      <c r="A109" s="42" t="s">
        <v>34</v>
      </c>
      <c r="B109" s="67" t="s">
        <v>35</v>
      </c>
      <c r="C109" s="42" t="s">
        <v>9</v>
      </c>
      <c r="D109" s="25">
        <v>17</v>
      </c>
      <c r="E109" s="96" t="s">
        <v>16</v>
      </c>
      <c r="F109" s="27">
        <v>0.43124999999999997</v>
      </c>
      <c r="G109" s="27">
        <v>0.55694444444444446</v>
      </c>
      <c r="H109" s="49">
        <f t="shared" si="12"/>
        <v>0.1256944444444445</v>
      </c>
      <c r="I109" s="50"/>
      <c r="J109" s="51">
        <f>IF(H109="","",((H109+(I109*$H$10))))</f>
        <v>0.1256944444444445</v>
      </c>
      <c r="K109" s="52">
        <f t="shared" si="13"/>
        <v>6</v>
      </c>
      <c r="M109" s="117">
        <f t="shared" si="14"/>
        <v>5.635359116022097</v>
      </c>
    </row>
    <row r="110" spans="1:13" ht="15" customHeight="1" x14ac:dyDescent="0.2">
      <c r="A110" s="42" t="s">
        <v>22</v>
      </c>
      <c r="B110" s="67" t="s">
        <v>125</v>
      </c>
      <c r="C110" s="42" t="s">
        <v>23</v>
      </c>
      <c r="D110" s="25">
        <v>17</v>
      </c>
      <c r="E110" s="96" t="s">
        <v>16</v>
      </c>
      <c r="F110" s="27">
        <v>0.42569444444444443</v>
      </c>
      <c r="G110" s="27">
        <v>0.55555555555555558</v>
      </c>
      <c r="H110" s="49">
        <f t="shared" si="12"/>
        <v>0.12986111111111115</v>
      </c>
      <c r="I110" s="50"/>
      <c r="J110" s="51">
        <f>IF(H110="","",((H110+(I110*$H$10))))</f>
        <v>0.12986111111111115</v>
      </c>
      <c r="K110" s="52">
        <f t="shared" si="13"/>
        <v>7</v>
      </c>
      <c r="M110" s="117">
        <f t="shared" si="14"/>
        <v>5.4545454545454533</v>
      </c>
    </row>
    <row r="111" spans="1:13" ht="15" customHeight="1" x14ac:dyDescent="0.2">
      <c r="A111" s="42" t="s">
        <v>24</v>
      </c>
      <c r="B111" s="67" t="s">
        <v>124</v>
      </c>
      <c r="C111" s="42" t="s">
        <v>25</v>
      </c>
      <c r="D111" s="25">
        <v>17</v>
      </c>
      <c r="E111" s="96" t="s">
        <v>16</v>
      </c>
      <c r="F111" s="27">
        <v>0.42499999999999999</v>
      </c>
      <c r="G111" s="27">
        <v>0.55555555555555558</v>
      </c>
      <c r="H111" s="49">
        <f t="shared" si="12"/>
        <v>0.13055555555555559</v>
      </c>
      <c r="I111" s="50"/>
      <c r="J111" s="51">
        <f>IF(H111="","",((H111+(I111*$H$10))))</f>
        <v>0.13055555555555559</v>
      </c>
      <c r="K111" s="52">
        <f t="shared" si="13"/>
        <v>8</v>
      </c>
      <c r="M111" s="117">
        <f t="shared" si="14"/>
        <v>5.4255319148936154</v>
      </c>
    </row>
    <row r="112" spans="1:13" ht="15" customHeight="1" x14ac:dyDescent="0.2">
      <c r="A112" s="42" t="s">
        <v>114</v>
      </c>
      <c r="B112" s="67" t="s">
        <v>48</v>
      </c>
      <c r="C112" s="42" t="s">
        <v>263</v>
      </c>
      <c r="D112" s="25">
        <v>17</v>
      </c>
      <c r="E112" s="96" t="s">
        <v>16</v>
      </c>
      <c r="F112" s="27">
        <v>0.41875000000000001</v>
      </c>
      <c r="G112" s="27">
        <v>0.55833333333333335</v>
      </c>
      <c r="H112" s="49">
        <f t="shared" si="12"/>
        <v>0.13958333333333334</v>
      </c>
      <c r="I112" s="50"/>
      <c r="J112" s="51">
        <f>IF(H112="","",((H112+(I112*$H$10))))</f>
        <v>0.13958333333333334</v>
      </c>
      <c r="K112" s="52">
        <f t="shared" si="13"/>
        <v>9</v>
      </c>
      <c r="M112" s="117">
        <f t="shared" si="14"/>
        <v>5.0746268656716422</v>
      </c>
    </row>
    <row r="113" spans="1:13" ht="15" customHeight="1" x14ac:dyDescent="0.2">
      <c r="A113" s="42" t="s">
        <v>119</v>
      </c>
      <c r="B113" s="67" t="s">
        <v>120</v>
      </c>
      <c r="C113" s="42" t="s">
        <v>279</v>
      </c>
      <c r="D113" s="25">
        <v>17</v>
      </c>
      <c r="E113" s="96" t="s">
        <v>16</v>
      </c>
      <c r="F113" s="27">
        <v>0.42152777777777778</v>
      </c>
      <c r="G113" s="27">
        <v>0.56874999999999998</v>
      </c>
      <c r="H113" s="49">
        <f t="shared" si="12"/>
        <v>0.1472222222222222</v>
      </c>
      <c r="I113" s="50"/>
      <c r="J113" s="51">
        <f>IF(H113="","",((H113+(I113*$H$10))))</f>
        <v>0.1472222222222222</v>
      </c>
      <c r="K113" s="52">
        <f t="shared" si="13"/>
        <v>10</v>
      </c>
      <c r="M113" s="117">
        <f t="shared" si="14"/>
        <v>4.8113207547169816</v>
      </c>
    </row>
    <row r="114" spans="1:13" ht="15" customHeight="1" x14ac:dyDescent="0.2">
      <c r="A114" s="42" t="s">
        <v>94</v>
      </c>
      <c r="B114" s="67" t="s">
        <v>95</v>
      </c>
      <c r="C114" s="42" t="s">
        <v>96</v>
      </c>
      <c r="D114" s="25">
        <v>17</v>
      </c>
      <c r="E114" s="96" t="s">
        <v>16</v>
      </c>
      <c r="F114" s="27">
        <v>0.42638888888888887</v>
      </c>
      <c r="G114" s="27">
        <v>0.57500000000000007</v>
      </c>
      <c r="H114" s="49">
        <f t="shared" si="12"/>
        <v>0.14861111111111119</v>
      </c>
      <c r="I114" s="50"/>
      <c r="J114" s="51">
        <f>IF(H114="","",((H114+(I114*$H$10))))</f>
        <v>0.14861111111111119</v>
      </c>
      <c r="K114" s="52">
        <f t="shared" si="13"/>
        <v>11</v>
      </c>
      <c r="M114" s="117">
        <f t="shared" si="14"/>
        <v>4.7663551401869135</v>
      </c>
    </row>
    <row r="115" spans="1:13" ht="15" customHeight="1" x14ac:dyDescent="0.2">
      <c r="A115" s="42" t="s">
        <v>131</v>
      </c>
      <c r="B115" s="67" t="s">
        <v>132</v>
      </c>
      <c r="C115" s="42" t="s">
        <v>283</v>
      </c>
      <c r="D115" s="25">
        <v>17</v>
      </c>
      <c r="E115" s="96" t="s">
        <v>16</v>
      </c>
      <c r="F115" s="27">
        <v>0.42986111111111108</v>
      </c>
      <c r="G115" s="27">
        <v>0.58263888888888882</v>
      </c>
      <c r="H115" s="49">
        <f t="shared" si="12"/>
        <v>0.15277777777777773</v>
      </c>
      <c r="I115" s="50"/>
      <c r="J115" s="51">
        <f>IF(H115="","",((H115+(I115*$H$10))))</f>
        <v>0.15277777777777773</v>
      </c>
      <c r="K115" s="52">
        <f t="shared" si="13"/>
        <v>12</v>
      </c>
      <c r="M115" s="117">
        <f t="shared" si="14"/>
        <v>4.6363636363636376</v>
      </c>
    </row>
    <row r="116" spans="1:13" ht="15" customHeight="1" x14ac:dyDescent="0.2">
      <c r="A116" s="42" t="s">
        <v>129</v>
      </c>
      <c r="B116" s="67" t="s">
        <v>130</v>
      </c>
      <c r="C116" s="42" t="s">
        <v>10</v>
      </c>
      <c r="D116" s="25">
        <v>17</v>
      </c>
      <c r="E116" s="96" t="s">
        <v>16</v>
      </c>
      <c r="F116" s="27">
        <v>0.41736111111111113</v>
      </c>
      <c r="G116" s="27">
        <v>0.58819444444444446</v>
      </c>
      <c r="H116" s="49">
        <f t="shared" si="12"/>
        <v>0.17083333333333334</v>
      </c>
      <c r="I116" s="50"/>
      <c r="J116" s="51">
        <f>IF(H116="","",((H116+(I116*$H$10))))</f>
        <v>0.17083333333333334</v>
      </c>
      <c r="K116" s="52">
        <f t="shared" si="13"/>
        <v>13</v>
      </c>
      <c r="M116" s="117">
        <f t="shared" si="14"/>
        <v>4.1463414634146343</v>
      </c>
    </row>
    <row r="117" spans="1:13" ht="15" customHeight="1" x14ac:dyDescent="0.2">
      <c r="A117" s="42" t="s">
        <v>126</v>
      </c>
      <c r="B117" s="67" t="s">
        <v>127</v>
      </c>
      <c r="C117" s="42" t="s">
        <v>281</v>
      </c>
      <c r="D117" s="25">
        <v>17</v>
      </c>
      <c r="E117" s="96" t="s">
        <v>16</v>
      </c>
      <c r="F117" s="27">
        <v>0.43263888888888885</v>
      </c>
      <c r="G117" s="27">
        <v>0.60416666666666663</v>
      </c>
      <c r="H117" s="49">
        <f t="shared" si="12"/>
        <v>0.17152777777777778</v>
      </c>
      <c r="I117" s="50"/>
      <c r="J117" s="51">
        <f>IF(H117="","",((H117+(I117*$H$10))))</f>
        <v>0.17152777777777778</v>
      </c>
      <c r="K117" s="52">
        <f t="shared" si="13"/>
        <v>14</v>
      </c>
      <c r="M117" s="117">
        <f t="shared" si="14"/>
        <v>4.1295546558704457</v>
      </c>
    </row>
    <row r="118" spans="1:13" ht="15" customHeight="1" x14ac:dyDescent="0.2">
      <c r="A118" s="42" t="s">
        <v>97</v>
      </c>
      <c r="B118" s="67" t="s">
        <v>128</v>
      </c>
      <c r="C118" s="42" t="s">
        <v>282</v>
      </c>
      <c r="D118" s="25">
        <v>17</v>
      </c>
      <c r="E118" s="96" t="s">
        <v>16</v>
      </c>
      <c r="F118" s="27">
        <v>0.42777777777777781</v>
      </c>
      <c r="G118" s="27">
        <v>0.6118055555555556</v>
      </c>
      <c r="H118" s="49">
        <f t="shared" si="12"/>
        <v>0.18402777777777779</v>
      </c>
      <c r="I118" s="50"/>
      <c r="J118" s="51">
        <f>IF(H118="","",((H118+(I118*$H$10))))</f>
        <v>0.18402777777777779</v>
      </c>
      <c r="K118" s="52">
        <f t="shared" si="13"/>
        <v>15</v>
      </c>
      <c r="M118" s="117">
        <f t="shared" si="14"/>
        <v>3.8490566037735849</v>
      </c>
    </row>
    <row r="119" spans="1:13" ht="15" customHeight="1" x14ac:dyDescent="0.2">
      <c r="A119" s="42" t="s">
        <v>92</v>
      </c>
      <c r="B119" s="67" t="s">
        <v>93</v>
      </c>
      <c r="C119" s="42" t="s">
        <v>20</v>
      </c>
      <c r="D119" s="25">
        <v>17</v>
      </c>
      <c r="E119" s="96" t="s">
        <v>16</v>
      </c>
      <c r="F119" s="27">
        <v>0.42430555555555555</v>
      </c>
      <c r="G119" s="27">
        <v>0.61249999999999993</v>
      </c>
      <c r="H119" s="49">
        <f t="shared" si="12"/>
        <v>0.18819444444444439</v>
      </c>
      <c r="I119" s="50"/>
      <c r="J119" s="51">
        <f>IF(H119="","",((H119+(I119*$H$10))))</f>
        <v>0.18819444444444439</v>
      </c>
      <c r="K119" s="52">
        <f t="shared" si="13"/>
        <v>16</v>
      </c>
      <c r="M119" s="117">
        <f t="shared" si="14"/>
        <v>3.7638376383763852</v>
      </c>
    </row>
    <row r="120" spans="1:13" ht="15" customHeight="1" x14ac:dyDescent="0.2">
      <c r="A120" s="42" t="s">
        <v>123</v>
      </c>
      <c r="B120" s="67" t="s">
        <v>82</v>
      </c>
      <c r="C120" s="42" t="s">
        <v>9</v>
      </c>
      <c r="D120" s="25">
        <v>17</v>
      </c>
      <c r="E120" s="96" t="s">
        <v>16</v>
      </c>
      <c r="F120" s="27">
        <v>0.43402777777777773</v>
      </c>
      <c r="G120" s="27">
        <v>0.62291666666666667</v>
      </c>
      <c r="H120" s="49">
        <f t="shared" si="12"/>
        <v>0.18888888888888894</v>
      </c>
      <c r="I120" s="50"/>
      <c r="J120" s="51">
        <f>IF(H120="","",((H120+(I120*$H$10))))</f>
        <v>0.18888888888888894</v>
      </c>
      <c r="K120" s="52">
        <f t="shared" si="13"/>
        <v>17</v>
      </c>
      <c r="M120" s="117">
        <f t="shared" si="14"/>
        <v>3.7499999999999987</v>
      </c>
    </row>
    <row r="121" spans="1:13" ht="15" customHeight="1" x14ac:dyDescent="0.2">
      <c r="A121" s="42" t="s">
        <v>121</v>
      </c>
      <c r="B121" s="67" t="s">
        <v>122</v>
      </c>
      <c r="C121" s="42" t="s">
        <v>280</v>
      </c>
      <c r="D121" s="25">
        <v>17</v>
      </c>
      <c r="E121" s="96" t="s">
        <v>16</v>
      </c>
      <c r="F121" s="27">
        <v>0.43333333333333335</v>
      </c>
      <c r="G121" s="27">
        <v>0.62291666666666667</v>
      </c>
      <c r="H121" s="49">
        <f t="shared" si="12"/>
        <v>0.18958333333333333</v>
      </c>
      <c r="I121" s="50"/>
      <c r="J121" s="51">
        <f>IF(H121="","",((H121+(I121*$H$10))))</f>
        <v>0.18958333333333333</v>
      </c>
      <c r="K121" s="52">
        <f t="shared" si="13"/>
        <v>18</v>
      </c>
      <c r="M121" s="117">
        <f t="shared" si="14"/>
        <v>3.7362637362637368</v>
      </c>
    </row>
    <row r="122" spans="1:13" ht="15" customHeight="1" x14ac:dyDescent="0.2">
      <c r="A122" s="42" t="s">
        <v>108</v>
      </c>
      <c r="B122" s="67" t="s">
        <v>21</v>
      </c>
      <c r="C122" s="42" t="s">
        <v>272</v>
      </c>
      <c r="D122" s="25">
        <v>17</v>
      </c>
      <c r="E122" s="96" t="s">
        <v>16</v>
      </c>
      <c r="F122" s="27">
        <v>0.42708333333333331</v>
      </c>
      <c r="G122" s="27">
        <v>0.62222222222222223</v>
      </c>
      <c r="H122" s="49">
        <f t="shared" si="12"/>
        <v>0.19513888888888892</v>
      </c>
      <c r="I122" s="50"/>
      <c r="J122" s="51">
        <f>IF(H122="","",((H122+(I122*$H$10))))</f>
        <v>0.19513888888888892</v>
      </c>
      <c r="K122" s="52">
        <f t="shared" si="13"/>
        <v>19</v>
      </c>
      <c r="M122" s="117">
        <f t="shared" si="14"/>
        <v>3.6298932384341636</v>
      </c>
    </row>
    <row r="123" spans="1:13" ht="15" customHeight="1" x14ac:dyDescent="0.2">
      <c r="A123" s="42" t="s">
        <v>90</v>
      </c>
      <c r="B123" s="67" t="s">
        <v>91</v>
      </c>
      <c r="C123" s="42" t="s">
        <v>273</v>
      </c>
      <c r="D123" s="25">
        <v>17</v>
      </c>
      <c r="E123" s="96" t="s">
        <v>16</v>
      </c>
      <c r="F123" s="27">
        <v>0.41805555555555557</v>
      </c>
      <c r="G123" s="27">
        <v>0.61527777777777781</v>
      </c>
      <c r="H123" s="49">
        <f t="shared" si="12"/>
        <v>0.19722222222222224</v>
      </c>
      <c r="I123" s="50"/>
      <c r="J123" s="51">
        <f>IF(H123="","",((H123+(I123*$H$10))))</f>
        <v>0.19722222222222224</v>
      </c>
      <c r="K123" s="52">
        <f t="shared" si="13"/>
        <v>20</v>
      </c>
      <c r="M123" s="117">
        <f t="shared" si="14"/>
        <v>3.5915492957746475</v>
      </c>
    </row>
    <row r="124" spans="1:13" ht="15" customHeight="1" x14ac:dyDescent="0.2">
      <c r="A124" s="42" t="s">
        <v>137</v>
      </c>
      <c r="B124" s="67" t="s">
        <v>138</v>
      </c>
      <c r="C124" s="42" t="s">
        <v>285</v>
      </c>
      <c r="D124" s="25">
        <v>17</v>
      </c>
      <c r="E124" s="96" t="s">
        <v>16</v>
      </c>
      <c r="F124" s="27">
        <v>0.42083333333333334</v>
      </c>
      <c r="G124" s="27">
        <v>0.6118055555555556</v>
      </c>
      <c r="H124" s="49">
        <f t="shared" si="12"/>
        <v>0.19097222222222227</v>
      </c>
      <c r="I124" s="50">
        <v>1</v>
      </c>
      <c r="J124" s="51">
        <f>IF(H124="","",((H124+(I124*$H$10))))</f>
        <v>0.20138888888888892</v>
      </c>
      <c r="K124" s="52">
        <f t="shared" si="13"/>
        <v>21</v>
      </c>
      <c r="M124" s="117">
        <f t="shared" si="14"/>
        <v>3.7090909090909085</v>
      </c>
    </row>
    <row r="125" spans="1:13" ht="15" customHeight="1" x14ac:dyDescent="0.2">
      <c r="A125" s="42" t="s">
        <v>19</v>
      </c>
      <c r="B125" s="67" t="s">
        <v>115</v>
      </c>
      <c r="C125" s="42" t="s">
        <v>276</v>
      </c>
      <c r="D125" s="25">
        <v>17</v>
      </c>
      <c r="E125" s="96" t="s">
        <v>16</v>
      </c>
      <c r="F125" s="27">
        <v>0.41666666666666669</v>
      </c>
      <c r="G125" s="27">
        <v>0.62152777777777779</v>
      </c>
      <c r="H125" s="49">
        <f t="shared" si="12"/>
        <v>0.2048611111111111</v>
      </c>
      <c r="I125" s="50"/>
      <c r="J125" s="51">
        <f>IF(H125="","",((H125+(I125*$H$10))))</f>
        <v>0.2048611111111111</v>
      </c>
      <c r="K125" s="52">
        <f t="shared" si="13"/>
        <v>22</v>
      </c>
      <c r="M125" s="117">
        <f t="shared" si="14"/>
        <v>3.4576271186440679</v>
      </c>
    </row>
    <row r="126" spans="1:13" ht="15" customHeight="1" x14ac:dyDescent="0.2">
      <c r="A126" s="42" t="s">
        <v>133</v>
      </c>
      <c r="B126" s="67" t="s">
        <v>134</v>
      </c>
      <c r="C126" s="42" t="s">
        <v>10</v>
      </c>
      <c r="D126" s="25">
        <v>17</v>
      </c>
      <c r="E126" s="96" t="s">
        <v>16</v>
      </c>
      <c r="F126" s="27">
        <v>0.4284722222222222</v>
      </c>
      <c r="G126" s="27">
        <v>0.6333333333333333</v>
      </c>
      <c r="H126" s="49">
        <f t="shared" si="12"/>
        <v>0.2048611111111111</v>
      </c>
      <c r="I126" s="50"/>
      <c r="J126" s="51">
        <f>IF(H126="","",((H126+(I126*$H$10))))</f>
        <v>0.2048611111111111</v>
      </c>
      <c r="K126" s="52">
        <f t="shared" si="13"/>
        <v>22</v>
      </c>
      <c r="M126" s="117">
        <f t="shared" si="14"/>
        <v>3.4576271186440679</v>
      </c>
    </row>
    <row r="127" spans="1:13" ht="15" customHeight="1" x14ac:dyDescent="0.2">
      <c r="A127" s="42" t="s">
        <v>116</v>
      </c>
      <c r="B127" s="67" t="s">
        <v>117</v>
      </c>
      <c r="C127" s="42" t="s">
        <v>277</v>
      </c>
      <c r="D127" s="25">
        <v>17</v>
      </c>
      <c r="E127" s="96" t="s">
        <v>16</v>
      </c>
      <c r="F127" s="27">
        <v>0.43055555555555558</v>
      </c>
      <c r="G127" s="27">
        <v>0.63888888888888895</v>
      </c>
      <c r="H127" s="49">
        <f t="shared" si="12"/>
        <v>0.20833333333333337</v>
      </c>
      <c r="I127" s="50"/>
      <c r="J127" s="51">
        <f>IF(H127="","",((H127+(I127*$H$10))))</f>
        <v>0.20833333333333337</v>
      </c>
      <c r="K127" s="52">
        <f t="shared" si="13"/>
        <v>24</v>
      </c>
      <c r="M127" s="117">
        <f t="shared" si="14"/>
        <v>3.399999999999999</v>
      </c>
    </row>
    <row r="128" spans="1:13" ht="15" customHeight="1" x14ac:dyDescent="0.2">
      <c r="A128" s="42" t="s">
        <v>55</v>
      </c>
      <c r="B128" s="67" t="s">
        <v>118</v>
      </c>
      <c r="C128" s="42" t="s">
        <v>278</v>
      </c>
      <c r="D128" s="25">
        <v>17</v>
      </c>
      <c r="E128" s="96" t="s">
        <v>16</v>
      </c>
      <c r="F128" s="27">
        <v>0.43194444444444446</v>
      </c>
      <c r="G128" s="27">
        <v>0.64652777777777781</v>
      </c>
      <c r="H128" s="49">
        <f t="shared" si="12"/>
        <v>0.21458333333333335</v>
      </c>
      <c r="I128" s="50"/>
      <c r="J128" s="51">
        <f>IF(H128="","",((H128+(I128*$H$10))))</f>
        <v>0.21458333333333335</v>
      </c>
      <c r="K128" s="52">
        <f t="shared" si="13"/>
        <v>25</v>
      </c>
      <c r="M128" s="117">
        <f t="shared" si="14"/>
        <v>3.3009708737864076</v>
      </c>
    </row>
    <row r="129" spans="1:13" ht="15" customHeight="1" x14ac:dyDescent="0.2">
      <c r="A129" s="42" t="s">
        <v>135</v>
      </c>
      <c r="B129" s="67" t="s">
        <v>136</v>
      </c>
      <c r="C129" s="42" t="s">
        <v>284</v>
      </c>
      <c r="D129" s="25">
        <v>17</v>
      </c>
      <c r="E129" s="96" t="s">
        <v>16</v>
      </c>
      <c r="F129" s="27">
        <v>0.4201388888888889</v>
      </c>
      <c r="G129" s="27">
        <v>0.64861111111111114</v>
      </c>
      <c r="H129" s="49">
        <f t="shared" si="12"/>
        <v>0.22847222222222224</v>
      </c>
      <c r="I129" s="50">
        <v>1</v>
      </c>
      <c r="J129" s="51">
        <f>IF(H129="","",((H129+(I129*$H$10))))</f>
        <v>0.2388888888888889</v>
      </c>
      <c r="K129" s="52">
        <f t="shared" si="13"/>
        <v>26</v>
      </c>
      <c r="M129" s="117">
        <f t="shared" si="14"/>
        <v>3.1003039513677808</v>
      </c>
    </row>
    <row r="130" spans="1:13" ht="15" customHeight="1" x14ac:dyDescent="0.2">
      <c r="A130" s="42" t="s">
        <v>112</v>
      </c>
      <c r="B130" s="67" t="s">
        <v>113</v>
      </c>
      <c r="C130" s="42" t="s">
        <v>275</v>
      </c>
      <c r="D130" s="25">
        <v>17</v>
      </c>
      <c r="E130" s="96" t="s">
        <v>16</v>
      </c>
      <c r="F130" s="27">
        <v>0.41944444444444445</v>
      </c>
      <c r="G130" s="27">
        <v>0.64861111111111114</v>
      </c>
      <c r="H130" s="49">
        <f t="shared" si="12"/>
        <v>0.22916666666666669</v>
      </c>
      <c r="I130" s="50">
        <v>1</v>
      </c>
      <c r="J130" s="51">
        <f>IF(H130="","",((H130+(I130*$H$10))))</f>
        <v>0.23958333333333334</v>
      </c>
      <c r="K130" s="52">
        <f t="shared" si="13"/>
        <v>27</v>
      </c>
      <c r="M130" s="118">
        <f t="shared" si="14"/>
        <v>3.0909090909090904</v>
      </c>
    </row>
    <row r="131" spans="1:13" ht="15" customHeight="1" x14ac:dyDescent="0.2">
      <c r="A131" s="5"/>
      <c r="B131" s="70"/>
      <c r="C131" s="5"/>
      <c r="D131" s="6"/>
      <c r="E131" s="5"/>
      <c r="F131" s="3"/>
      <c r="G131" s="3"/>
      <c r="H131" s="4"/>
      <c r="I131" s="9"/>
      <c r="J131" s="4"/>
      <c r="K131" s="10"/>
      <c r="M131" s="32"/>
    </row>
    <row r="132" spans="1:13" ht="15" customHeight="1" x14ac:dyDescent="0.2">
      <c r="A132" s="87" t="s">
        <v>71</v>
      </c>
      <c r="B132" s="88" t="s">
        <v>305</v>
      </c>
      <c r="C132" s="89">
        <f>COUNTA(A133:A138)</f>
        <v>6</v>
      </c>
      <c r="D132" s="6"/>
      <c r="E132" s="5"/>
      <c r="F132" s="3"/>
      <c r="G132" s="3"/>
      <c r="H132" s="3"/>
      <c r="I132" s="9"/>
      <c r="J132" s="4"/>
      <c r="K132" s="10"/>
      <c r="M132" s="32"/>
    </row>
    <row r="133" spans="1:13" ht="15" customHeight="1" x14ac:dyDescent="0.2">
      <c r="A133" s="42" t="s">
        <v>202</v>
      </c>
      <c r="B133" s="67" t="s">
        <v>203</v>
      </c>
      <c r="C133" s="42" t="s">
        <v>57</v>
      </c>
      <c r="D133" s="25">
        <v>17</v>
      </c>
      <c r="E133" s="97" t="s">
        <v>199</v>
      </c>
      <c r="F133" s="27">
        <v>0.41944444444444445</v>
      </c>
      <c r="G133" s="27">
        <v>0.54652777777777783</v>
      </c>
      <c r="H133" s="49">
        <f t="shared" ref="H133:H138" si="15">IF(OR(F133=0,G133=0),"",G133-F133)</f>
        <v>0.12708333333333338</v>
      </c>
      <c r="I133" s="50"/>
      <c r="J133" s="51">
        <f>IF(H133="","",((H133+(I133*$H$10))))</f>
        <v>0.12708333333333338</v>
      </c>
      <c r="K133" s="52">
        <f t="shared" ref="K133:K138" si="16">IFERROR(RANK(J$133:J$138,$J$133:$J$138,1),"")</f>
        <v>1</v>
      </c>
      <c r="M133" s="116">
        <f t="shared" ref="M133:M138" si="17">(D133/(G133-F133))/24</f>
        <v>5.5737704918032769</v>
      </c>
    </row>
    <row r="134" spans="1:13" ht="15" customHeight="1" x14ac:dyDescent="0.2">
      <c r="A134" s="42" t="s">
        <v>207</v>
      </c>
      <c r="B134" s="67" t="s">
        <v>208</v>
      </c>
      <c r="C134" s="42" t="s">
        <v>271</v>
      </c>
      <c r="D134" s="25">
        <v>17</v>
      </c>
      <c r="E134" s="97" t="s">
        <v>199</v>
      </c>
      <c r="F134" s="27">
        <v>0.41736111111111113</v>
      </c>
      <c r="G134" s="27">
        <v>0.55763888888888891</v>
      </c>
      <c r="H134" s="49">
        <f t="shared" si="15"/>
        <v>0.14027777777777778</v>
      </c>
      <c r="I134" s="50"/>
      <c r="J134" s="51">
        <f>IF(H134="","",((H134+(I134*$H$10))))</f>
        <v>0.14027777777777778</v>
      </c>
      <c r="K134" s="52">
        <f t="shared" si="16"/>
        <v>2</v>
      </c>
      <c r="M134" s="117">
        <f t="shared" si="17"/>
        <v>5.0495049504950495</v>
      </c>
    </row>
    <row r="135" spans="1:13" ht="15" customHeight="1" x14ac:dyDescent="0.2">
      <c r="A135" s="42" t="s">
        <v>204</v>
      </c>
      <c r="B135" s="67" t="s">
        <v>205</v>
      </c>
      <c r="C135" s="42" t="s">
        <v>57</v>
      </c>
      <c r="D135" s="25">
        <v>17</v>
      </c>
      <c r="E135" s="97" t="s">
        <v>199</v>
      </c>
      <c r="F135" s="27">
        <v>0.41666666666666669</v>
      </c>
      <c r="G135" s="27">
        <v>0.55763888888888891</v>
      </c>
      <c r="H135" s="49">
        <f t="shared" si="15"/>
        <v>0.14097222222222222</v>
      </c>
      <c r="I135" s="50"/>
      <c r="J135" s="51">
        <f>IF(H135="","",((H135+(I135*$H$10))))</f>
        <v>0.14097222222222222</v>
      </c>
      <c r="K135" s="52">
        <f t="shared" si="16"/>
        <v>3</v>
      </c>
      <c r="M135" s="117">
        <f t="shared" si="17"/>
        <v>5.0246305418719208</v>
      </c>
    </row>
    <row r="136" spans="1:13" ht="15" customHeight="1" x14ac:dyDescent="0.2">
      <c r="A136" s="42" t="s">
        <v>31</v>
      </c>
      <c r="B136" s="67" t="s">
        <v>32</v>
      </c>
      <c r="C136" s="42" t="s">
        <v>57</v>
      </c>
      <c r="D136" s="25">
        <v>17</v>
      </c>
      <c r="E136" s="97" t="s">
        <v>199</v>
      </c>
      <c r="F136" s="27">
        <v>0.41875000000000001</v>
      </c>
      <c r="G136" s="27">
        <v>0.56319444444444444</v>
      </c>
      <c r="H136" s="49">
        <f t="shared" si="15"/>
        <v>0.14444444444444443</v>
      </c>
      <c r="I136" s="50"/>
      <c r="J136" s="51">
        <f>IF(H136="","",((H136+(I136*$H$10))))</f>
        <v>0.14444444444444443</v>
      </c>
      <c r="K136" s="52">
        <f t="shared" si="16"/>
        <v>4</v>
      </c>
      <c r="M136" s="117">
        <f t="shared" si="17"/>
        <v>4.9038461538461542</v>
      </c>
    </row>
    <row r="137" spans="1:13" ht="15" customHeight="1" x14ac:dyDescent="0.2">
      <c r="A137" s="42" t="s">
        <v>200</v>
      </c>
      <c r="B137" s="67" t="s">
        <v>201</v>
      </c>
      <c r="C137" s="42" t="s">
        <v>270</v>
      </c>
      <c r="D137" s="25">
        <v>17</v>
      </c>
      <c r="E137" s="97" t="s">
        <v>199</v>
      </c>
      <c r="F137" s="27">
        <v>0.41805555555555557</v>
      </c>
      <c r="G137" s="27">
        <v>0.58888888888888891</v>
      </c>
      <c r="H137" s="49">
        <f t="shared" si="15"/>
        <v>0.17083333333333334</v>
      </c>
      <c r="I137" s="50"/>
      <c r="J137" s="51">
        <f>IF(H137="","",((H137+(I137*$H$10))))</f>
        <v>0.17083333333333334</v>
      </c>
      <c r="K137" s="52">
        <f t="shared" si="16"/>
        <v>5</v>
      </c>
      <c r="M137" s="117">
        <f t="shared" si="17"/>
        <v>4.1463414634146343</v>
      </c>
    </row>
    <row r="138" spans="1:13" ht="15" customHeight="1" x14ac:dyDescent="0.2">
      <c r="A138" s="42" t="s">
        <v>98</v>
      </c>
      <c r="B138" s="67" t="s">
        <v>310</v>
      </c>
      <c r="C138" s="42" t="s">
        <v>57</v>
      </c>
      <c r="D138" s="25">
        <v>17</v>
      </c>
      <c r="E138" s="97" t="s">
        <v>199</v>
      </c>
      <c r="F138" s="27">
        <v>0.33680555555555558</v>
      </c>
      <c r="G138" s="27">
        <v>0.57291666666666663</v>
      </c>
      <c r="H138" s="49">
        <f t="shared" si="15"/>
        <v>0.23611111111111105</v>
      </c>
      <c r="I138" s="50"/>
      <c r="J138" s="51">
        <f>IF(H138="","",((H138+(I138*$H$10))))</f>
        <v>0.23611111111111105</v>
      </c>
      <c r="K138" s="52">
        <f t="shared" si="16"/>
        <v>6</v>
      </c>
      <c r="M138" s="118">
        <f t="shared" si="17"/>
        <v>3.0000000000000004</v>
      </c>
    </row>
    <row r="139" spans="1:13" ht="15" customHeight="1" x14ac:dyDescent="0.2">
      <c r="A139" s="5"/>
      <c r="B139" s="70"/>
      <c r="C139" s="5"/>
      <c r="D139" s="6"/>
      <c r="E139" s="5"/>
      <c r="F139" s="3"/>
      <c r="G139" s="3"/>
      <c r="H139" s="4"/>
      <c r="I139" s="9"/>
      <c r="J139" s="4"/>
      <c r="K139" s="10"/>
      <c r="M139" s="12"/>
    </row>
    <row r="140" spans="1:13" ht="15" customHeight="1" x14ac:dyDescent="0.2">
      <c r="B140" s="69"/>
    </row>
    <row r="141" spans="1:13" ht="15" customHeight="1" x14ac:dyDescent="0.2">
      <c r="B141" s="69"/>
    </row>
    <row r="142" spans="1:13" ht="15" customHeight="1" x14ac:dyDescent="0.2">
      <c r="B142" s="69"/>
    </row>
    <row r="143" spans="1:13" ht="15" customHeight="1" x14ac:dyDescent="0.2">
      <c r="B143" s="69"/>
    </row>
    <row r="144" spans="1:13" ht="15" customHeight="1" x14ac:dyDescent="0.2">
      <c r="B144" s="69"/>
    </row>
    <row r="145" spans="2:2" ht="15" customHeight="1" x14ac:dyDescent="0.2">
      <c r="B145" s="69"/>
    </row>
    <row r="146" spans="2:2" ht="15" customHeight="1" x14ac:dyDescent="0.2">
      <c r="B146" s="69"/>
    </row>
    <row r="147" spans="2:2" ht="15" customHeight="1" x14ac:dyDescent="0.2">
      <c r="B147" s="69"/>
    </row>
    <row r="148" spans="2:2" ht="15" customHeight="1" x14ac:dyDescent="0.2">
      <c r="B148" s="69"/>
    </row>
    <row r="149" spans="2:2" ht="15" customHeight="1" x14ac:dyDescent="0.2">
      <c r="B149" s="69"/>
    </row>
    <row r="150" spans="2:2" ht="15" customHeight="1" x14ac:dyDescent="0.2">
      <c r="B150" s="69"/>
    </row>
    <row r="151" spans="2:2" ht="15" customHeight="1" x14ac:dyDescent="0.2">
      <c r="B151" s="69"/>
    </row>
    <row r="152" spans="2:2" ht="15" customHeight="1" x14ac:dyDescent="0.2">
      <c r="B152" s="69"/>
    </row>
    <row r="153" spans="2:2" ht="15" customHeight="1" x14ac:dyDescent="0.2">
      <c r="B153" s="69"/>
    </row>
    <row r="154" spans="2:2" ht="15" customHeight="1" x14ac:dyDescent="0.2">
      <c r="B154" s="69"/>
    </row>
    <row r="155" spans="2:2" ht="15" customHeight="1" x14ac:dyDescent="0.2">
      <c r="B155" s="69"/>
    </row>
    <row r="156" spans="2:2" ht="15" customHeight="1" x14ac:dyDescent="0.2">
      <c r="B156" s="69"/>
    </row>
    <row r="157" spans="2:2" ht="15" customHeight="1" x14ac:dyDescent="0.2">
      <c r="B157" s="69"/>
    </row>
    <row r="158" spans="2:2" ht="15" customHeight="1" x14ac:dyDescent="0.2">
      <c r="B158" s="69"/>
    </row>
    <row r="159" spans="2:2" ht="15" customHeight="1" x14ac:dyDescent="0.2">
      <c r="B159" s="69"/>
    </row>
    <row r="160" spans="2:2" ht="15" customHeight="1" x14ac:dyDescent="0.2">
      <c r="B160" s="69"/>
    </row>
    <row r="161" spans="2:2" ht="15" customHeight="1" x14ac:dyDescent="0.2">
      <c r="B161" s="69"/>
    </row>
    <row r="162" spans="2:2" ht="15" customHeight="1" x14ac:dyDescent="0.2">
      <c r="B162" s="69"/>
    </row>
    <row r="163" spans="2:2" ht="15" customHeight="1" x14ac:dyDescent="0.2"/>
    <row r="164" spans="2:2" ht="15" customHeight="1" x14ac:dyDescent="0.2"/>
    <row r="165" spans="2:2" ht="15" customHeight="1" x14ac:dyDescent="0.2"/>
    <row r="166" spans="2:2" ht="15" customHeight="1" x14ac:dyDescent="0.2"/>
    <row r="167" spans="2:2" ht="15" customHeight="1" x14ac:dyDescent="0.2"/>
  </sheetData>
  <autoFilter ref="A12:L45"/>
  <mergeCells count="4">
    <mergeCell ref="A11:M11"/>
    <mergeCell ref="F6:F8"/>
    <mergeCell ref="F3:F5"/>
    <mergeCell ref="F1:F2"/>
  </mergeCells>
  <conditionalFormatting sqref="I139 I13:I18 I89:I132 I20:I36 J18 I38:I82">
    <cfRule type="cellIs" dxfId="18" priority="84" operator="greaterThan">
      <formula>0</formula>
    </cfRule>
  </conditionalFormatting>
  <conditionalFormatting sqref="K139:K65536 K52:K61 K63:K84 K102:K132 K87:K89 K11:K37 J10">
    <cfRule type="cellIs" dxfId="17" priority="81" operator="equal">
      <formula>3</formula>
    </cfRule>
    <cfRule type="cellIs" dxfId="16" priority="82" operator="equal">
      <formula>2</formula>
    </cfRule>
    <cfRule type="cellIs" dxfId="15" priority="83" operator="equal">
      <formula>1</formula>
    </cfRule>
  </conditionalFormatting>
  <conditionalFormatting sqref="M12">
    <cfRule type="dataBar" priority="9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{D6F88661-EF88-49FC-AA2A-3280A7AC42F1}</x14:id>
        </ext>
      </extLst>
    </cfRule>
  </conditionalFormatting>
  <conditionalFormatting sqref="K90:K101">
    <cfRule type="cellIs" dxfId="14" priority="51" operator="equal">
      <formula>3</formula>
    </cfRule>
    <cfRule type="cellIs" dxfId="13" priority="52" operator="equal">
      <formula>2</formula>
    </cfRule>
    <cfRule type="cellIs" dxfId="12" priority="53" operator="equal">
      <formula>1</formula>
    </cfRule>
  </conditionalFormatting>
  <conditionalFormatting sqref="I133:I138">
    <cfRule type="cellIs" dxfId="11" priority="48" operator="greaterThan">
      <formula>0</formula>
    </cfRule>
  </conditionalFormatting>
  <conditionalFormatting sqref="M14:M138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{52134078-8173-46C8-8BB6-3E2FB61D77AC}</x14:id>
        </ext>
      </extLst>
    </cfRule>
  </conditionalFormatting>
  <conditionalFormatting sqref="K133:K138">
    <cfRule type="cellIs" dxfId="10" priority="42" operator="equal">
      <formula>3</formula>
    </cfRule>
    <cfRule type="cellIs" dxfId="9" priority="43" operator="equal">
      <formula>2</formula>
    </cfRule>
    <cfRule type="cellIs" dxfId="8" priority="44" operator="equal">
      <formula>1</formula>
    </cfRule>
  </conditionalFormatting>
  <conditionalFormatting sqref="K38:K51">
    <cfRule type="cellIs" dxfId="7" priority="39" operator="equal">
      <formula>3</formula>
    </cfRule>
    <cfRule type="cellIs" dxfId="6" priority="40" operator="equal">
      <formula>2</formula>
    </cfRule>
    <cfRule type="cellIs" dxfId="5" priority="41" operator="equal">
      <formula>1</formula>
    </cfRule>
  </conditionalFormatting>
  <conditionalFormatting sqref="K85:K86">
    <cfRule type="cellIs" dxfId="4" priority="33" operator="equal">
      <formula>3</formula>
    </cfRule>
    <cfRule type="cellIs" dxfId="3" priority="34" operator="equal">
      <formula>2</formula>
    </cfRule>
    <cfRule type="cellIs" dxfId="2" priority="35" operator="equal">
      <formula>1</formula>
    </cfRule>
  </conditionalFormatting>
  <conditionalFormatting sqref="I85:I86">
    <cfRule type="cellIs" dxfId="1" priority="32" operator="greaterThan">
      <formula>0</formula>
    </cfRule>
  </conditionalFormatting>
  <conditionalFormatting sqref="H156:J65536 H87:I88 H83:I83 H140:I155 I84">
    <cfRule type="duplicateValues" dxfId="0" priority="350"/>
  </conditionalFormatting>
  <hyperlinks>
    <hyperlink ref="I10" r:id="rId1"/>
  </hyperlinks>
  <printOptions horizontalCentered="1" verticalCentered="1"/>
  <pageMargins left="0.39370078740157483" right="0.39370078740157483" top="0.39370078740157483" bottom="0.39370078740157483" header="0.39370078740157483" footer="0.39370078740157483"/>
  <pageSetup paperSize="8" fitToHeight="0" orientation="landscape" horizontalDpi="4294967293" verticalDpi="4294967293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F88661-EF88-49FC-AA2A-3280A7AC42F1}">
            <x14:dataBar minLength="0" maxLength="100" negativeBarColorSameAsPositive="1" axisPosition="none">
              <x14:cfvo type="min"/>
              <x14:cfvo type="max"/>
            </x14:dataBar>
          </x14:cfRule>
          <xm:sqref>M12</xm:sqref>
        </x14:conditionalFormatting>
        <x14:conditionalFormatting xmlns:xm="http://schemas.microsoft.com/office/excel/2006/main">
          <x14:cfRule type="dataBar" id="{52134078-8173-46C8-8BB6-3E2FB61D77AC}">
            <x14:dataBar minLength="0" maxLength="100" negativeBarColorSameAsPositive="1" axisPosition="none">
              <x14:cfvo type="min"/>
              <x14:cfvo type="max"/>
            </x14:dataBar>
          </x14:cfRule>
          <xm:sqref>M14:M138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2023_main_vysledky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OKK_Lenovo_2</dc:creator>
  <cp:lastModifiedBy>OAKK KRPL</cp:lastModifiedBy>
  <cp:lastPrinted>2023-09-02T19:54:04Z</cp:lastPrinted>
  <dcterms:created xsi:type="dcterms:W3CDTF">2021-09-03T09:24:05Z</dcterms:created>
  <dcterms:modified xsi:type="dcterms:W3CDTF">2023-09-02T20:05:39Z</dcterms:modified>
</cp:coreProperties>
</file>