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https://ontexglobal-my.sharepoint.com/personal/martina_valkova_ontexglobal_com/Documents/Desktop/M/"/>
    </mc:Choice>
  </mc:AlternateContent>
  <xr:revisionPtr revIDLastSave="6" documentId="8_{E40E878C-FD6A-4EF4-A385-FE54B8E90917}" xr6:coauthVersionLast="47" xr6:coauthVersionMax="47" xr10:uidLastSave="{F10B3FC8-8035-4F08-8B12-E8915FD2FD2B}"/>
  <bookViews>
    <workbookView xWindow="-110" yWindow="-110" windowWidth="19420" windowHeight="10420" xr2:uid="{00000000-000D-0000-FFFF-FFFF00000000}"/>
  </bookViews>
  <sheets>
    <sheet name="VÝSLEDKY" sheetId="1" r:id="rId1"/>
    <sheet name="List1" sheetId="5" r:id="rId2"/>
  </sheets>
  <definedNames>
    <definedName name="_xlnm._FilterDatabase" localSheetId="0" hidden="1">VÝSLEDKY!$E$17:$AF$111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1" i="1" l="1"/>
  <c r="M32" i="1"/>
  <c r="M33" i="1"/>
  <c r="AH32" i="1"/>
  <c r="M42" i="1"/>
  <c r="O42" i="1" s="1"/>
  <c r="AH63" i="1"/>
  <c r="M63" i="1"/>
  <c r="O63" i="1" s="1"/>
  <c r="AH98" i="1" l="1"/>
  <c r="M98" i="1"/>
  <c r="O98" i="1" s="1"/>
  <c r="AH97" i="1"/>
  <c r="M97" i="1"/>
  <c r="O97" i="1" s="1"/>
  <c r="AH22" i="1"/>
  <c r="M22" i="1"/>
  <c r="O22" i="1" s="1"/>
  <c r="M56" i="1"/>
  <c r="O56" i="1" s="1"/>
  <c r="AH56" i="1"/>
  <c r="M21" i="1"/>
  <c r="O21" i="1" s="1"/>
  <c r="AH21" i="1"/>
  <c r="M36" i="1"/>
  <c r="O36" i="1" s="1"/>
  <c r="AH36" i="1"/>
  <c r="J13" i="1" l="1"/>
  <c r="J12" i="1"/>
  <c r="J11" i="1"/>
  <c r="J10" i="1"/>
  <c r="J9" i="1"/>
  <c r="J8" i="1"/>
  <c r="M112" i="1"/>
  <c r="O112" i="1" s="1"/>
  <c r="AH112" i="1"/>
  <c r="M113" i="1"/>
  <c r="O113" i="1" s="1"/>
  <c r="AH113" i="1"/>
  <c r="M114" i="1"/>
  <c r="O114" i="1" s="1"/>
  <c r="AH114" i="1"/>
  <c r="M115" i="1"/>
  <c r="O115" i="1" s="1"/>
  <c r="AH115" i="1"/>
  <c r="M116" i="1"/>
  <c r="O116" i="1" s="1"/>
  <c r="AH116" i="1"/>
  <c r="M117" i="1"/>
  <c r="O117" i="1" s="1"/>
  <c r="AH117" i="1"/>
  <c r="M118" i="1"/>
  <c r="O118" i="1" s="1"/>
  <c r="AH118" i="1"/>
  <c r="M119" i="1"/>
  <c r="O119" i="1" s="1"/>
  <c r="AH119" i="1"/>
  <c r="M120" i="1"/>
  <c r="O120" i="1" s="1"/>
  <c r="AH120" i="1"/>
  <c r="M121" i="1"/>
  <c r="O121" i="1" s="1"/>
  <c r="AH121" i="1"/>
  <c r="M122" i="1"/>
  <c r="O122" i="1" s="1"/>
  <c r="AH122" i="1"/>
  <c r="M123" i="1"/>
  <c r="O123" i="1" s="1"/>
  <c r="AH123" i="1"/>
  <c r="M124" i="1"/>
  <c r="O124" i="1" s="1"/>
  <c r="AH124" i="1"/>
  <c r="M125" i="1"/>
  <c r="O125" i="1" s="1"/>
  <c r="AH125" i="1"/>
  <c r="M126" i="1"/>
  <c r="O126" i="1" s="1"/>
  <c r="AH126" i="1"/>
  <c r="M127" i="1"/>
  <c r="O127" i="1" s="1"/>
  <c r="AH127" i="1"/>
  <c r="M128" i="1"/>
  <c r="O128" i="1" s="1"/>
  <c r="AH128" i="1"/>
  <c r="M129" i="1"/>
  <c r="O129" i="1" s="1"/>
  <c r="AH129" i="1"/>
  <c r="M130" i="1"/>
  <c r="O130" i="1" s="1"/>
  <c r="AH130" i="1"/>
  <c r="M131" i="1"/>
  <c r="O131" i="1" s="1"/>
  <c r="AH131" i="1"/>
  <c r="M132" i="1"/>
  <c r="O132" i="1" s="1"/>
  <c r="AH132" i="1"/>
  <c r="M133" i="1"/>
  <c r="O133" i="1" s="1"/>
  <c r="AH133" i="1"/>
  <c r="M103" i="1"/>
  <c r="O103" i="1" s="1"/>
  <c r="AH103" i="1"/>
  <c r="M104" i="1"/>
  <c r="AH104" i="1"/>
  <c r="M105" i="1"/>
  <c r="O105" i="1" s="1"/>
  <c r="AH105" i="1"/>
  <c r="M106" i="1"/>
  <c r="O106" i="1" s="1"/>
  <c r="AH106" i="1"/>
  <c r="M107" i="1"/>
  <c r="O107" i="1" s="1"/>
  <c r="AH107" i="1"/>
  <c r="M108" i="1"/>
  <c r="O108" i="1" s="1"/>
  <c r="AH108" i="1"/>
  <c r="M109" i="1"/>
  <c r="O109" i="1" s="1"/>
  <c r="AH109" i="1"/>
  <c r="M110" i="1"/>
  <c r="O110" i="1" s="1"/>
  <c r="AH110" i="1"/>
  <c r="M67" i="1"/>
  <c r="O67" i="1" s="1"/>
  <c r="AH67" i="1"/>
  <c r="M68" i="1"/>
  <c r="O68" i="1" s="1"/>
  <c r="AH68" i="1"/>
  <c r="M69" i="1"/>
  <c r="O69" i="1" s="1"/>
  <c r="AH69" i="1"/>
  <c r="M70" i="1"/>
  <c r="O70" i="1" s="1"/>
  <c r="AH70" i="1"/>
  <c r="M71" i="1"/>
  <c r="O71" i="1" s="1"/>
  <c r="AH71" i="1"/>
  <c r="M72" i="1"/>
  <c r="O72" i="1" s="1"/>
  <c r="AH72" i="1"/>
  <c r="M73" i="1"/>
  <c r="O73" i="1" s="1"/>
  <c r="AH73" i="1"/>
  <c r="M74" i="1"/>
  <c r="O74" i="1" s="1"/>
  <c r="AH74" i="1"/>
  <c r="M75" i="1"/>
  <c r="O75" i="1" s="1"/>
  <c r="AH75" i="1"/>
  <c r="M76" i="1"/>
  <c r="O76" i="1" s="1"/>
  <c r="AH76" i="1"/>
  <c r="M77" i="1"/>
  <c r="O77" i="1" s="1"/>
  <c r="AH77" i="1"/>
  <c r="M78" i="1"/>
  <c r="O78" i="1" s="1"/>
  <c r="AH78" i="1"/>
  <c r="M79" i="1"/>
  <c r="O79" i="1" s="1"/>
  <c r="AH79" i="1"/>
  <c r="M80" i="1"/>
  <c r="O80" i="1" s="1"/>
  <c r="AH80" i="1"/>
  <c r="M81" i="1"/>
  <c r="O81" i="1" s="1"/>
  <c r="AH81" i="1"/>
  <c r="M82" i="1"/>
  <c r="O82" i="1" s="1"/>
  <c r="AH82" i="1"/>
  <c r="M83" i="1"/>
  <c r="O83" i="1" s="1"/>
  <c r="AH83" i="1"/>
  <c r="M84" i="1"/>
  <c r="O84" i="1" s="1"/>
  <c r="AH84" i="1"/>
  <c r="M85" i="1"/>
  <c r="O85" i="1" s="1"/>
  <c r="AH85" i="1"/>
  <c r="M86" i="1"/>
  <c r="O86" i="1" s="1"/>
  <c r="AH86" i="1"/>
  <c r="M87" i="1"/>
  <c r="O87" i="1" s="1"/>
  <c r="AH87" i="1"/>
  <c r="M88" i="1"/>
  <c r="O88" i="1" s="1"/>
  <c r="AH88" i="1"/>
  <c r="M89" i="1"/>
  <c r="O89" i="1" s="1"/>
  <c r="AH89" i="1"/>
  <c r="M90" i="1"/>
  <c r="O90" i="1" s="1"/>
  <c r="AH90" i="1"/>
  <c r="M91" i="1"/>
  <c r="O91" i="1" s="1"/>
  <c r="AH91" i="1"/>
  <c r="M92" i="1"/>
  <c r="O92" i="1" s="1"/>
  <c r="AH92" i="1"/>
  <c r="M93" i="1"/>
  <c r="O93" i="1" s="1"/>
  <c r="AH93" i="1"/>
  <c r="M94" i="1"/>
  <c r="O94" i="1" s="1"/>
  <c r="AH94" i="1"/>
  <c r="M95" i="1"/>
  <c r="O95" i="1" s="1"/>
  <c r="AH95" i="1"/>
  <c r="M96" i="1"/>
  <c r="O96" i="1" s="1"/>
  <c r="AH96" i="1"/>
  <c r="M99" i="1"/>
  <c r="O99" i="1" s="1"/>
  <c r="AH99" i="1"/>
  <c r="M100" i="1"/>
  <c r="O100" i="1" s="1"/>
  <c r="AH100" i="1"/>
  <c r="AH42" i="1"/>
  <c r="M43" i="1"/>
  <c r="O43" i="1" s="1"/>
  <c r="AH43" i="1"/>
  <c r="M44" i="1"/>
  <c r="O44" i="1" s="1"/>
  <c r="AH44" i="1"/>
  <c r="M45" i="1"/>
  <c r="O45" i="1" s="1"/>
  <c r="AH45" i="1"/>
  <c r="M46" i="1"/>
  <c r="O46" i="1" s="1"/>
  <c r="AH46" i="1"/>
  <c r="M47" i="1"/>
  <c r="O47" i="1" s="1"/>
  <c r="AH47" i="1"/>
  <c r="M48" i="1"/>
  <c r="O48" i="1" s="1"/>
  <c r="AH48" i="1"/>
  <c r="M49" i="1"/>
  <c r="O49" i="1" s="1"/>
  <c r="AH49" i="1"/>
  <c r="M50" i="1"/>
  <c r="O50" i="1" s="1"/>
  <c r="AH50" i="1"/>
  <c r="M51" i="1"/>
  <c r="O51" i="1" s="1"/>
  <c r="AH51" i="1"/>
  <c r="M52" i="1"/>
  <c r="O52" i="1" s="1"/>
  <c r="AH52" i="1"/>
  <c r="M53" i="1"/>
  <c r="O53" i="1" s="1"/>
  <c r="AH53" i="1"/>
  <c r="M54" i="1"/>
  <c r="O54" i="1" s="1"/>
  <c r="AH54" i="1"/>
  <c r="M55" i="1"/>
  <c r="O55" i="1" s="1"/>
  <c r="AH55" i="1"/>
  <c r="M57" i="1"/>
  <c r="O57" i="1" s="1"/>
  <c r="AH57" i="1"/>
  <c r="M58" i="1"/>
  <c r="O58" i="1" s="1"/>
  <c r="AH58" i="1"/>
  <c r="M59" i="1"/>
  <c r="O59" i="1" s="1"/>
  <c r="AH59" i="1"/>
  <c r="M60" i="1"/>
  <c r="O60" i="1" s="1"/>
  <c r="AH60" i="1"/>
  <c r="M61" i="1"/>
  <c r="O61" i="1" s="1"/>
  <c r="AH61" i="1"/>
  <c r="M62" i="1"/>
  <c r="O62" i="1" s="1"/>
  <c r="AH62" i="1"/>
  <c r="M64" i="1"/>
  <c r="O64" i="1" s="1"/>
  <c r="AH64" i="1"/>
  <c r="M25" i="1"/>
  <c r="O25" i="1" s="1"/>
  <c r="AH25" i="1"/>
  <c r="M26" i="1"/>
  <c r="O26" i="1" s="1"/>
  <c r="AH26" i="1"/>
  <c r="M27" i="1"/>
  <c r="O27" i="1" s="1"/>
  <c r="AH27" i="1"/>
  <c r="M28" i="1"/>
  <c r="O28" i="1" s="1"/>
  <c r="AH28" i="1"/>
  <c r="M29" i="1"/>
  <c r="O29" i="1" s="1"/>
  <c r="AH29" i="1"/>
  <c r="M30" i="1"/>
  <c r="O30" i="1" s="1"/>
  <c r="AH30" i="1"/>
  <c r="O31" i="1"/>
  <c r="AH31" i="1"/>
  <c r="O32" i="1"/>
  <c r="O33" i="1"/>
  <c r="AH33" i="1"/>
  <c r="M34" i="1"/>
  <c r="O34" i="1" s="1"/>
  <c r="AH34" i="1"/>
  <c r="M35" i="1"/>
  <c r="O35" i="1" s="1"/>
  <c r="AH35" i="1"/>
  <c r="M37" i="1"/>
  <c r="O37" i="1" s="1"/>
  <c r="AH37" i="1"/>
  <c r="M38" i="1"/>
  <c r="O38" i="1" s="1"/>
  <c r="AH38" i="1"/>
  <c r="M39" i="1"/>
  <c r="O39" i="1" s="1"/>
  <c r="AH39" i="1"/>
  <c r="M20" i="1"/>
  <c r="O20" i="1" s="1"/>
  <c r="AH20" i="1"/>
  <c r="M23" i="1"/>
  <c r="O23" i="1" s="1"/>
  <c r="AH23" i="1"/>
  <c r="P22" i="1" l="1"/>
  <c r="P42" i="1"/>
  <c r="P63" i="1"/>
  <c r="P56" i="1"/>
  <c r="P21" i="1"/>
  <c r="P36" i="1"/>
  <c r="P109" i="1"/>
  <c r="P77" i="1"/>
  <c r="P107" i="1"/>
  <c r="P105" i="1"/>
  <c r="P103" i="1"/>
  <c r="P110" i="1"/>
  <c r="P108" i="1"/>
  <c r="P106" i="1"/>
  <c r="P117" i="1"/>
  <c r="P100" i="1"/>
  <c r="P87" i="1"/>
  <c r="P128" i="1"/>
  <c r="P127" i="1"/>
  <c r="P118" i="1"/>
  <c r="P125" i="1"/>
  <c r="P113" i="1"/>
  <c r="P112" i="1"/>
  <c r="P114" i="1"/>
  <c r="P116" i="1"/>
  <c r="P122" i="1"/>
  <c r="P123" i="1"/>
  <c r="P121" i="1"/>
  <c r="P126" i="1"/>
  <c r="P115" i="1"/>
  <c r="P120" i="1"/>
  <c r="P129" i="1"/>
  <c r="P124" i="1"/>
  <c r="P131" i="1"/>
  <c r="P133" i="1"/>
  <c r="P132" i="1"/>
  <c r="P130" i="1"/>
  <c r="P119" i="1"/>
  <c r="P74" i="1"/>
  <c r="P73" i="1"/>
  <c r="P84" i="1"/>
  <c r="P76" i="1"/>
  <c r="P72" i="1"/>
  <c r="P86" i="1"/>
  <c r="P83" i="1"/>
  <c r="P71" i="1"/>
  <c r="P70" i="1"/>
  <c r="P94" i="1"/>
  <c r="P91" i="1"/>
  <c r="P69" i="1"/>
  <c r="P75" i="1"/>
  <c r="P80" i="1"/>
  <c r="P79" i="1"/>
  <c r="P99" i="1"/>
  <c r="P95" i="1"/>
  <c r="P92" i="1"/>
  <c r="P90" i="1"/>
  <c r="P85" i="1"/>
  <c r="P81" i="1"/>
  <c r="P78" i="1"/>
  <c r="P93" i="1"/>
  <c r="P89" i="1"/>
  <c r="P96" i="1"/>
  <c r="P82" i="1"/>
  <c r="P88" i="1"/>
  <c r="P68" i="1"/>
  <c r="P67" i="1"/>
  <c r="P44" i="1"/>
  <c r="P47" i="1"/>
  <c r="P45" i="1"/>
  <c r="P52" i="1"/>
  <c r="P53" i="1"/>
  <c r="P54" i="1"/>
  <c r="P60" i="1"/>
  <c r="P61" i="1"/>
  <c r="P64" i="1"/>
  <c r="P48" i="1"/>
  <c r="P50" i="1"/>
  <c r="P55" i="1"/>
  <c r="P57" i="1"/>
  <c r="P58" i="1"/>
  <c r="P59" i="1"/>
  <c r="P43" i="1"/>
  <c r="P46" i="1"/>
  <c r="P49" i="1"/>
  <c r="P51" i="1"/>
  <c r="P26" i="1"/>
  <c r="P29" i="1"/>
  <c r="P34" i="1"/>
  <c r="P35" i="1"/>
  <c r="P39" i="1"/>
  <c r="P25" i="1"/>
  <c r="P28" i="1"/>
  <c r="P33" i="1"/>
  <c r="P37" i="1"/>
  <c r="P38" i="1"/>
  <c r="P27" i="1"/>
  <c r="P30" i="1"/>
  <c r="P32" i="1"/>
  <c r="P31" i="1"/>
  <c r="P23" i="1"/>
  <c r="J14" i="1"/>
  <c r="I12" i="1"/>
  <c r="I10" i="1"/>
  <c r="I8" i="1"/>
  <c r="I14" i="1" l="1"/>
  <c r="P20" i="1"/>
  <c r="N4" i="1"/>
  <c r="N6" i="1"/>
  <c r="K4" i="1"/>
  <c r="N2" i="1"/>
  <c r="G6" i="1" l="1"/>
  <c r="J33" i="5"/>
  <c r="L33" i="5" s="1"/>
  <c r="M33" i="5" s="1"/>
  <c r="J32" i="5"/>
  <c r="L32" i="5" s="1"/>
  <c r="M32" i="5" s="1"/>
  <c r="J18" i="5"/>
  <c r="L18" i="5" s="1"/>
  <c r="M18" i="5" s="1"/>
  <c r="J13" i="5"/>
  <c r="L13" i="5" s="1"/>
  <c r="M13" i="5" s="1"/>
  <c r="J12" i="5"/>
  <c r="L12" i="5" s="1"/>
  <c r="M12" i="5" s="1"/>
  <c r="J11" i="5"/>
  <c r="L11" i="5" s="1"/>
  <c r="M11" i="5" s="1"/>
  <c r="J10" i="5"/>
  <c r="L10" i="5" s="1"/>
  <c r="M10" i="5" s="1"/>
  <c r="J9" i="5"/>
  <c r="L9" i="5" s="1"/>
  <c r="M9" i="5" s="1"/>
  <c r="J8" i="5"/>
  <c r="L8" i="5" s="1"/>
  <c r="M8" i="5" s="1"/>
  <c r="J7" i="5"/>
  <c r="L7" i="5" s="1"/>
  <c r="M7" i="5" s="1"/>
  <c r="J6" i="5"/>
  <c r="L6" i="5" s="1"/>
  <c r="M6" i="5" s="1"/>
  <c r="J5" i="5"/>
  <c r="L5" i="5" s="1"/>
  <c r="M5" i="5" s="1"/>
  <c r="J4" i="5"/>
  <c r="L4" i="5" s="1"/>
  <c r="M4" i="5" s="1"/>
  <c r="K6" i="1" l="1"/>
  <c r="K5" i="1"/>
  <c r="K3" i="1"/>
  <c r="K2" i="1"/>
  <c r="K1" i="1"/>
  <c r="L2" i="1" l="1"/>
  <c r="L6" i="1"/>
  <c r="L4" i="1"/>
  <c r="O4" i="1" l="1"/>
  <c r="P4" i="1"/>
  <c r="O6" i="1"/>
  <c r="P6" i="1"/>
  <c r="O2" i="1"/>
  <c r="P2" i="1"/>
  <c r="M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J5" authorId="0" shapeId="0" xr:uid="{00000000-0006-0000-0000-000001000000}">
      <text>
        <r>
          <rPr>
            <sz val="10"/>
            <color rgb="FF000000"/>
            <rFont val="Arial"/>
            <family val="2"/>
            <charset val="238"/>
          </rPr>
          <t>Respondent aktualizoval tuto hodnotu.</t>
        </r>
      </text>
    </comment>
  </commentList>
</comments>
</file>

<file path=xl/sharedStrings.xml><?xml version="1.0" encoding="utf-8"?>
<sst xmlns="http://schemas.openxmlformats.org/spreadsheetml/2006/main" count="1808" uniqueCount="514">
  <si>
    <t xml:space="preserve">Plemeno psa </t>
  </si>
  <si>
    <t>Počet doporovodných osob:</t>
  </si>
  <si>
    <t xml:space="preserve">15 už mi bylo a 18 také </t>
  </si>
  <si>
    <t>BBéďa ze Šumavy neboli Edjií Chodský drahokamm</t>
  </si>
  <si>
    <t>Chodský pes</t>
  </si>
  <si>
    <t>MID CHOĎÁK</t>
  </si>
  <si>
    <t>Miloš Kubín</t>
  </si>
  <si>
    <t>Rhett - Eldorado Spirit Lukato Gold</t>
  </si>
  <si>
    <t>liška</t>
  </si>
  <si>
    <t>3x</t>
  </si>
  <si>
    <t>já v práci :o)</t>
  </si>
  <si>
    <t>motalikjan@seznam.cz</t>
  </si>
  <si>
    <t>Martina Hejčová</t>
  </si>
  <si>
    <t>chodský pes</t>
  </si>
  <si>
    <t>MID OPEN</t>
  </si>
  <si>
    <t>2x</t>
  </si>
  <si>
    <t>Luisa Wáwrová</t>
  </si>
  <si>
    <t>Femina Famosa</t>
  </si>
  <si>
    <t>Beauceron</t>
  </si>
  <si>
    <t>1x</t>
  </si>
  <si>
    <t xml:space="preserve">Miluše Nováková </t>
  </si>
  <si>
    <t>Sagan-Tiger</t>
  </si>
  <si>
    <t>BOT</t>
  </si>
  <si>
    <t>Dobrý den, 
ráda bych startovala s Lucii Polákovou a Klárou Švarcovou.
Přeji hezký pátek a pohodový víkend.</t>
  </si>
  <si>
    <t>landovska.anna@seznam.cz</t>
  </si>
  <si>
    <t>Jan Vytvar</t>
  </si>
  <si>
    <t>Arol</t>
  </si>
  <si>
    <t>Německy ovčák</t>
  </si>
  <si>
    <t>Československý vlčák</t>
  </si>
  <si>
    <t>Ivana Stevensová</t>
  </si>
  <si>
    <t>Kája</t>
  </si>
  <si>
    <t>Australský ovčák</t>
  </si>
  <si>
    <t xml:space="preserve">Zuzana Baňacká </t>
  </si>
  <si>
    <t>Maya</t>
  </si>
  <si>
    <t xml:space="preserve">Daniela Forstová </t>
  </si>
  <si>
    <t>Remy</t>
  </si>
  <si>
    <t>AAW</t>
  </si>
  <si>
    <t>Border kolie</t>
  </si>
  <si>
    <t xml:space="preserve">Nikola Šálená </t>
  </si>
  <si>
    <t xml:space="preserve">Clarity z Podhořanských kopců - "Viky" </t>
  </si>
  <si>
    <t xml:space="preserve">Australský ovčák </t>
  </si>
  <si>
    <t>PROCHÁZKA CHOĎÁK</t>
  </si>
  <si>
    <t xml:space="preserve">Mona </t>
  </si>
  <si>
    <t>Klára Vaková</t>
  </si>
  <si>
    <t>Altar z Pohoří Kull</t>
  </si>
  <si>
    <t>Alf Black Friend ze Zahradní ulice</t>
  </si>
  <si>
    <t xml:space="preserve">Chodský pes </t>
  </si>
  <si>
    <t>Tomáš Nikš</t>
  </si>
  <si>
    <t>Claudius All Peramans</t>
  </si>
  <si>
    <t>Martina Petráňová</t>
  </si>
  <si>
    <t>David Špelda 9 let, Tomáš Špelda 16 let</t>
  </si>
  <si>
    <t>speldovam@email.cz</t>
  </si>
  <si>
    <t>PROCHÁZKA OPEN</t>
  </si>
  <si>
    <t>Jonáš Jelínek, 2 roky</t>
  </si>
  <si>
    <t>hartlovat@gmail.com</t>
  </si>
  <si>
    <t>LLP</t>
  </si>
  <si>
    <t>Kříženec</t>
  </si>
  <si>
    <t>Šárka Tmějová</t>
  </si>
  <si>
    <t>Aronica WS</t>
  </si>
  <si>
    <t>hovawart</t>
  </si>
  <si>
    <t>Kateřina Matrasová</t>
  </si>
  <si>
    <t>Sibiřský husky</t>
  </si>
  <si>
    <t>Hana Hlínová</t>
  </si>
  <si>
    <t>Bart Javrkos</t>
  </si>
  <si>
    <t>Velký knírač</t>
  </si>
  <si>
    <t>bígl</t>
  </si>
  <si>
    <t>Sára</t>
  </si>
  <si>
    <t>Malý knírač</t>
  </si>
  <si>
    <t>:-)</t>
  </si>
  <si>
    <t>Beanie od Pylu, Barraca od Pylu</t>
  </si>
  <si>
    <t>Cavalier king charles španěl</t>
  </si>
  <si>
    <t>Dita Kněbortová</t>
  </si>
  <si>
    <t>Annie</t>
  </si>
  <si>
    <t>Tereza Kukelková</t>
  </si>
  <si>
    <t>VÝLET CHOĎÁK</t>
  </si>
  <si>
    <t>Denisa Svobodova</t>
  </si>
  <si>
    <t>Sylva Jančová</t>
  </si>
  <si>
    <t>Markéta Nováková</t>
  </si>
  <si>
    <t>Nessie, Arineta</t>
  </si>
  <si>
    <t xml:space="preserve">Zdravím všechny pořadatele. Snad nám s tím virem nezakáží procházet se v České ráji. Pokud by to bylo možné, rád bych startoval nějak stejně s paní Vačkářovou a jejím psem. 
Díky moc </t>
  </si>
  <si>
    <t>ji.tyl@seznam.cz</t>
  </si>
  <si>
    <t>Alena Richterová</t>
  </si>
  <si>
    <t>Harm Tapro</t>
  </si>
  <si>
    <t>Veronika Hájková</t>
  </si>
  <si>
    <t>Empathy Krosandra</t>
  </si>
  <si>
    <t>hajkove157@gmail.com</t>
  </si>
  <si>
    <t>Chodsky pes</t>
  </si>
  <si>
    <t>Gabriela Pilařová</t>
  </si>
  <si>
    <t>Azri Tapro</t>
  </si>
  <si>
    <t>Alexis</t>
  </si>
  <si>
    <t>VÝLET OPEN</t>
  </si>
  <si>
    <t xml:space="preserve">Tamara Kobzíková </t>
  </si>
  <si>
    <t xml:space="preserve">Hovawart </t>
  </si>
  <si>
    <t>Dixie</t>
  </si>
  <si>
    <t xml:space="preserve">Maďarský ohař </t>
  </si>
  <si>
    <t>Arny</t>
  </si>
  <si>
    <t xml:space="preserve">Marta Trávníčková </t>
  </si>
  <si>
    <t>Aisha</t>
  </si>
  <si>
    <t>Eva Fričová</t>
  </si>
  <si>
    <t>Loco</t>
  </si>
  <si>
    <t>Tereza Klesová</t>
  </si>
  <si>
    <t>Marie Paštiková</t>
  </si>
  <si>
    <t>Bella</t>
  </si>
  <si>
    <t>Border colie</t>
  </si>
  <si>
    <t xml:space="preserve">Tereza Blumtrittová </t>
  </si>
  <si>
    <t>Chelsea</t>
  </si>
  <si>
    <t>Petra Kůrová</t>
  </si>
  <si>
    <t>Dymytry Sammar Bohemis</t>
  </si>
  <si>
    <t>Belgický ovčák malinois</t>
  </si>
  <si>
    <t>Monika Panožková</t>
  </si>
  <si>
    <t>Monty</t>
  </si>
  <si>
    <t>Australský ovčák red merle</t>
  </si>
  <si>
    <t>Pavla Nováková</t>
  </si>
  <si>
    <t>Fria od Jakubského rybníka</t>
  </si>
  <si>
    <t>Anglický špringr španěl</t>
  </si>
  <si>
    <t>kříženec</t>
  </si>
  <si>
    <t>Bígl</t>
  </si>
  <si>
    <t>Veronika Trávníčková</t>
  </si>
  <si>
    <t>BeeVerry QweFi Family Geluzee</t>
  </si>
  <si>
    <t>BOC</t>
  </si>
  <si>
    <t>Karolína Trávníčková</t>
  </si>
  <si>
    <t>Bella Rosa z Jarošova vrchu</t>
  </si>
  <si>
    <t>Irský setr</t>
  </si>
  <si>
    <t>Zlata Vačkářová</t>
  </si>
  <si>
    <t>Lexi (Burlesque Lucky Droplet)</t>
  </si>
  <si>
    <t>APZ - apenzellský salašnický pes</t>
  </si>
  <si>
    <t>irca.kol@email.cz</t>
  </si>
  <si>
    <t>Tereza Burianová</t>
  </si>
  <si>
    <t>Abbi</t>
  </si>
  <si>
    <t>Západosibiřská lajka</t>
  </si>
  <si>
    <t>Tereza Křivánková</t>
  </si>
  <si>
    <t>Cora</t>
  </si>
  <si>
    <t>Karin Straková</t>
  </si>
  <si>
    <t>Chuck, Speedy</t>
  </si>
  <si>
    <t>Tomáš Malík</t>
  </si>
  <si>
    <t>Grace</t>
  </si>
  <si>
    <t>Německý krátkosrstý ohař</t>
  </si>
  <si>
    <t>Klaudia Lisoňková</t>
  </si>
  <si>
    <t>Auron Mystic Gaia</t>
  </si>
  <si>
    <t>Jméno a příjmení účastníka - psovoda: Pozn. Účastníci musí být starší 18 let. V případě věku 15–18 let musí účastník společně s přihláškou zaslat i písemný souhlas zákonného zástupce - na mail: martinka.valkova@seznam.cz Mladší 15 let mohou startovat jen v doprovodu plnoleté osoby.</t>
  </si>
  <si>
    <t xml:space="preserve">Jméno psa (pokud půjdete s více psy, oddělte jména čárkami): </t>
  </si>
  <si>
    <t>Start se Šárka Gill, start drive</t>
  </si>
  <si>
    <t>Přihlašuji se do kategorie (kategorie bude otevřena při přihlášení se minimálně 3 týmů): procházka (14 km / + 392 m / 6 hod) výlet (22 km / + 694 m / 10 hod) MID (cca 32 km / + cca 900 m / 12 hod). Kategorie Choďák je pouze pro plemeno Chodsky pes, všechny ostatní jsou OPEN.</t>
  </si>
  <si>
    <t>Michal Štekr</t>
  </si>
  <si>
    <t>Lenka Chmelířová</t>
  </si>
  <si>
    <t>pořadí v kategorii</t>
  </si>
  <si>
    <t>START (čas)</t>
  </si>
  <si>
    <t>Info, poznámky….</t>
  </si>
  <si>
    <t>doprovodné osoby</t>
  </si>
  <si>
    <t>dosavadní účast (prázdné = ještě nikdy)</t>
  </si>
  <si>
    <t>A</t>
  </si>
  <si>
    <t>S pravidly:</t>
  </si>
  <si>
    <t>S fofo:</t>
  </si>
  <si>
    <t>Placeno (A)</t>
  </si>
  <si>
    <t>rekapitulace počtů:</t>
  </si>
  <si>
    <t>čas na trase (start/cíl)</t>
  </si>
  <si>
    <t xml:space="preserve">celkový výsledný čas </t>
  </si>
  <si>
    <t>Doprov. osob:</t>
  </si>
  <si>
    <t>pořadí na startu v "bloku"</t>
  </si>
  <si>
    <t>e-mail</t>
  </si>
  <si>
    <t>time</t>
  </si>
  <si>
    <t>nar.</t>
  </si>
  <si>
    <t>MT</t>
  </si>
  <si>
    <t>nedokončila</t>
  </si>
  <si>
    <t>km</t>
  </si>
  <si>
    <t>trasa</t>
  </si>
  <si>
    <t>CÍL (čas)</t>
  </si>
  <si>
    <t xml:space="preserve">plemeno psa </t>
  </si>
  <si>
    <t xml:space="preserve">jméno psa </t>
  </si>
  <si>
    <t>MID:</t>
  </si>
  <si>
    <t>PROCHÁZKA:</t>
  </si>
  <si>
    <t>VÝLET:</t>
  </si>
  <si>
    <t>jméno a příjmení</t>
  </si>
  <si>
    <t>chyb. otázek (1 chyba = + 15 min)</t>
  </si>
  <si>
    <t>m</t>
  </si>
  <si>
    <t>Ivan Šebek</t>
  </si>
  <si>
    <t>Frederik pod Všerubskou skálou</t>
  </si>
  <si>
    <t>1 osoba</t>
  </si>
  <si>
    <t>ANO</t>
  </si>
  <si>
    <t>ž</t>
  </si>
  <si>
    <t>žádná - jdu jen sám</t>
  </si>
  <si>
    <t>Kapitán (Czech Captain Amans Kynos)</t>
  </si>
  <si>
    <t>Jana Alexová</t>
  </si>
  <si>
    <t>Freya z Jamenských Valíků</t>
  </si>
  <si>
    <t>Stolárik Peter</t>
  </si>
  <si>
    <t xml:space="preserve">Grácia </t>
  </si>
  <si>
    <t>Vyžla</t>
  </si>
  <si>
    <t>Tomáš Janků</t>
  </si>
  <si>
    <t>Cami,Prcek</t>
  </si>
  <si>
    <t>SH</t>
  </si>
  <si>
    <t>Petra ROSICKA</t>
  </si>
  <si>
    <t>Maple</t>
  </si>
  <si>
    <t xml:space="preserve">Martina Novotná </t>
  </si>
  <si>
    <t>mix NO</t>
  </si>
  <si>
    <t>Šárka Minarčíková</t>
  </si>
  <si>
    <t>Saša</t>
  </si>
  <si>
    <t>border collier</t>
  </si>
  <si>
    <t>Veronika Krbcová</t>
  </si>
  <si>
    <t>Cookie</t>
  </si>
  <si>
    <t>KMP</t>
  </si>
  <si>
    <t>Markéta Křivánková</t>
  </si>
  <si>
    <t>Aysha</t>
  </si>
  <si>
    <t>Lucie Cibulková</t>
  </si>
  <si>
    <t>Qítko ArQeVa</t>
  </si>
  <si>
    <t>Dorka</t>
  </si>
  <si>
    <t xml:space="preserve">Natálie Jägrová </t>
  </si>
  <si>
    <t>Ymaya</t>
  </si>
  <si>
    <t>Husky</t>
  </si>
  <si>
    <t xml:space="preserve">Eliška Pacltová </t>
  </si>
  <si>
    <t xml:space="preserve">Frisky Whiskey Srdcerváč </t>
  </si>
  <si>
    <t xml:space="preserve">ČSV </t>
  </si>
  <si>
    <t xml:space="preserve">Romana Kosařová Nováková </t>
  </si>
  <si>
    <t>Grey Anwar</t>
  </si>
  <si>
    <t>ČSV</t>
  </si>
  <si>
    <t>Alžběta Dudová</t>
  </si>
  <si>
    <t>Artex, Maserati</t>
  </si>
  <si>
    <t>SBT</t>
  </si>
  <si>
    <t>Petr Kouba</t>
  </si>
  <si>
    <t>IGGY</t>
  </si>
  <si>
    <t>Robin Pilař</t>
  </si>
  <si>
    <t>Aexel z předhůří Chřibů, Eleanor DAXI angels (Aron DAXI angels)</t>
  </si>
  <si>
    <t>Tobiáš Příhonský</t>
  </si>
  <si>
    <t>Nefertari Vita canina</t>
  </si>
  <si>
    <t>Jiří Jeřábek</t>
  </si>
  <si>
    <t>Cesar od Kolbyby</t>
  </si>
  <si>
    <t>Kateřina Hendrichová</t>
  </si>
  <si>
    <t>Kira</t>
  </si>
  <si>
    <t>Lenka Kučabová</t>
  </si>
  <si>
    <t>Easie Tapro , Adeline Mia Svádovské štěstí</t>
  </si>
  <si>
    <t>Lenka Odvárková</t>
  </si>
  <si>
    <t>Perceval od Brány Ráje</t>
  </si>
  <si>
    <t>Zuzana Postlerová</t>
  </si>
  <si>
    <t>Karolína Válková</t>
  </si>
  <si>
    <t>Feebee</t>
  </si>
  <si>
    <t xml:space="preserve">Dana Prudká </t>
  </si>
  <si>
    <t xml:space="preserve">Cagar z Městeckého mlýna </t>
  </si>
  <si>
    <t xml:space="preserve">Lucka Ježková </t>
  </si>
  <si>
    <t xml:space="preserve">Chlupáč Argo Bryvilsár </t>
  </si>
  <si>
    <t>Věra Buroňová</t>
  </si>
  <si>
    <t>Bet Proxima Centauri z Pohoří Kull</t>
  </si>
  <si>
    <t>Adéla Kořínková</t>
  </si>
  <si>
    <t>Edison z Řepínského dolu</t>
  </si>
  <si>
    <t>Felix</t>
  </si>
  <si>
    <t>Hana Krystufová</t>
  </si>
  <si>
    <t>Ali</t>
  </si>
  <si>
    <t>2 osoby</t>
  </si>
  <si>
    <t>Irena Tylová</t>
  </si>
  <si>
    <t>Finwe Ari Voronda Nildo</t>
  </si>
  <si>
    <t>Šárka Kopalová</t>
  </si>
  <si>
    <t>Fleur de Ericinio</t>
  </si>
  <si>
    <t>Kamila Weinfurtnerová</t>
  </si>
  <si>
    <t>Expecto Patronum Amans Kynos</t>
  </si>
  <si>
    <t>Hedvika Adamovská</t>
  </si>
  <si>
    <t>Esme z Řepínského dolu, Dorien z Řepínského dolu</t>
  </si>
  <si>
    <t>Veronika Šafferová</t>
  </si>
  <si>
    <t>Daiqi Český Rubín</t>
  </si>
  <si>
    <t>Štěpánka Příhonská</t>
  </si>
  <si>
    <t>Caelestis od Šišovky</t>
  </si>
  <si>
    <t>Bessy od Zámku Rohozce</t>
  </si>
  <si>
    <t xml:space="preserve">Tomáš Havlín </t>
  </si>
  <si>
    <t xml:space="preserve">Barbel Enyhed </t>
  </si>
  <si>
    <t xml:space="preserve">Beauceron </t>
  </si>
  <si>
    <t>Izibella</t>
  </si>
  <si>
    <t>Malý Modrý Gaskoňský Honič</t>
  </si>
  <si>
    <t xml:space="preserve">Dušan Fišer </t>
  </si>
  <si>
    <t>Yzerman</t>
  </si>
  <si>
    <t xml:space="preserve">Německý Ovčák </t>
  </si>
  <si>
    <t>Lukáš Novák</t>
  </si>
  <si>
    <t>Speedy</t>
  </si>
  <si>
    <t>Auo</t>
  </si>
  <si>
    <t>Scotty</t>
  </si>
  <si>
    <t>Sheltie</t>
  </si>
  <si>
    <t>Ondřej Zeman</t>
  </si>
  <si>
    <t xml:space="preserve">Betty </t>
  </si>
  <si>
    <t xml:space="preserve">Kříženec </t>
  </si>
  <si>
    <t>Adrián Horváth</t>
  </si>
  <si>
    <t xml:space="preserve">Adéla </t>
  </si>
  <si>
    <t xml:space="preserve">Matej Velek </t>
  </si>
  <si>
    <t>Harry</t>
  </si>
  <si>
    <t>Cesky fousek</t>
  </si>
  <si>
    <t>Tomáš Jeřábek</t>
  </si>
  <si>
    <t>Artur</t>
  </si>
  <si>
    <t>sibiřský husky</t>
  </si>
  <si>
    <t>Miroslav Chmelíř</t>
  </si>
  <si>
    <t>Kristýna Sobotková</t>
  </si>
  <si>
    <t>Poppy</t>
  </si>
  <si>
    <t>Bordercolie</t>
  </si>
  <si>
    <t>Denisa Mrňáková</t>
  </si>
  <si>
    <t>Erin Ayra Aranel</t>
  </si>
  <si>
    <t xml:space="preserve">Soňa Brandejsová Dubská </t>
  </si>
  <si>
    <t xml:space="preserve">Bára </t>
  </si>
  <si>
    <t>Eva Novotná</t>
  </si>
  <si>
    <t>Sofie, Ellie</t>
  </si>
  <si>
    <t>JRT</t>
  </si>
  <si>
    <t>Miroslava Kolínská</t>
  </si>
  <si>
    <t>Leonardo Honey Rose, Nino Amico Bohemia Jaronela</t>
  </si>
  <si>
    <t>Střední pudl, Velký pudl</t>
  </si>
  <si>
    <t xml:space="preserve">Andrea Ledecká </t>
  </si>
  <si>
    <t>Bernský salašnický</t>
  </si>
  <si>
    <t xml:space="preserve">Dagmar Kohutová </t>
  </si>
  <si>
    <t xml:space="preserve">Hornet de Alphaville Bohemia </t>
  </si>
  <si>
    <t xml:space="preserve">Belgický ovčák - malinois </t>
  </si>
  <si>
    <t xml:space="preserve">Jindra Knobova </t>
  </si>
  <si>
    <t xml:space="preserve">Keisy </t>
  </si>
  <si>
    <t>Vestaj</t>
  </si>
  <si>
    <t>Adriana Jelínková</t>
  </si>
  <si>
    <t>Kimi</t>
  </si>
  <si>
    <t>Radka Mackova Karasinska</t>
  </si>
  <si>
    <t>Vali</t>
  </si>
  <si>
    <t xml:space="preserve">Holandský ovčák </t>
  </si>
  <si>
    <t>Zuzana Dvořáková</t>
  </si>
  <si>
    <t>Elisa Elsa from the Singing Forest</t>
  </si>
  <si>
    <t>Markéta Dvořáková</t>
  </si>
  <si>
    <t>Be Beautiful Rubyel's</t>
  </si>
  <si>
    <t>Bára Chorovská</t>
  </si>
  <si>
    <t>Još - Alfi gold z Orvetu</t>
  </si>
  <si>
    <t>Labradorský retrívr</t>
  </si>
  <si>
    <t xml:space="preserve">Magdaléna Vávrová </t>
  </si>
  <si>
    <t>Rose</t>
  </si>
  <si>
    <t>Markéta Rokosová</t>
  </si>
  <si>
    <t>Ferda</t>
  </si>
  <si>
    <t xml:space="preserve">Radka Roubíčková </t>
  </si>
  <si>
    <t>Adonis</t>
  </si>
  <si>
    <t>Petra Bartošová</t>
  </si>
  <si>
    <t>Loki</t>
  </si>
  <si>
    <t>Romana Balcarová</t>
  </si>
  <si>
    <t>Helli,Britany</t>
  </si>
  <si>
    <t>Eva Balcarová</t>
  </si>
  <si>
    <t>Bethany</t>
  </si>
  <si>
    <t>Jaroslav Dudek</t>
  </si>
  <si>
    <t>Edelin z Mukova</t>
  </si>
  <si>
    <t>Omerta Vita canina</t>
  </si>
  <si>
    <t xml:space="preserve">Eye of the Storm Lukato Gold </t>
  </si>
  <si>
    <t>Forwood Preberry</t>
  </si>
  <si>
    <t xml:space="preserve">Karolína Listopadová </t>
  </si>
  <si>
    <t>Bruce na Skalskem kopci</t>
  </si>
  <si>
    <t xml:space="preserve">Ladislav Macek </t>
  </si>
  <si>
    <t xml:space="preserve">Německý ovčák </t>
  </si>
  <si>
    <t>Pavel Müller</t>
  </si>
  <si>
    <t>Darsy Polaris of Heid</t>
  </si>
  <si>
    <t>Stafordšírský bulteriér</t>
  </si>
  <si>
    <t xml:space="preserve">Martin Palaščak </t>
  </si>
  <si>
    <t>Marek Steckmeier</t>
  </si>
  <si>
    <t>AUO</t>
  </si>
  <si>
    <t>Barbora Havlová</t>
  </si>
  <si>
    <t xml:space="preserve">Eliot Haliba, Elvíra Martvik. </t>
  </si>
  <si>
    <t xml:space="preserve">Australský ovčák, australský ovčák. </t>
  </si>
  <si>
    <t xml:space="preserve">Azabella Aisha z Julinčina kopce </t>
  </si>
  <si>
    <t>Romana Vybiralová</t>
  </si>
  <si>
    <t>Cashi, Bera, Chuckie</t>
  </si>
  <si>
    <t>ČSV, SAV, NO</t>
  </si>
  <si>
    <t xml:space="preserve">Martina Hájková </t>
  </si>
  <si>
    <t>Ava</t>
  </si>
  <si>
    <t>Border Colie</t>
  </si>
  <si>
    <t>Kateřina Siekelová</t>
  </si>
  <si>
    <t>As Fast As You Can (Merlin)</t>
  </si>
  <si>
    <t xml:space="preserve">Lenka Kepková </t>
  </si>
  <si>
    <t>Marvel</t>
  </si>
  <si>
    <t xml:space="preserve">Voříšek </t>
  </si>
  <si>
    <t xml:space="preserve">Alena Merklová </t>
  </si>
  <si>
    <t>Kenji</t>
  </si>
  <si>
    <t xml:space="preserve">Kříženec papillona </t>
  </si>
  <si>
    <t>Silvia Jokuty</t>
  </si>
  <si>
    <t>CUKY</t>
  </si>
  <si>
    <t>MOD</t>
  </si>
  <si>
    <t xml:space="preserve">Eva Horynová </t>
  </si>
  <si>
    <t>Alma Křivoklátský bull</t>
  </si>
  <si>
    <t xml:space="preserve">Parson russell teriér </t>
  </si>
  <si>
    <t xml:space="preserve">Kamila Jeník Lausmannová </t>
  </si>
  <si>
    <t xml:space="preserve">Belgický ovčák malinois </t>
  </si>
  <si>
    <t xml:space="preserve">Kateřina Babíková </t>
  </si>
  <si>
    <t>Indigo of Czechmate</t>
  </si>
  <si>
    <t xml:space="preserve">Border kolie </t>
  </si>
  <si>
    <t xml:space="preserve">Kateřina Imlauf </t>
  </si>
  <si>
    <t xml:space="preserve">Black Jack Millenium Fantasy </t>
  </si>
  <si>
    <t xml:space="preserve">Whippet </t>
  </si>
  <si>
    <t>Lucie Šimonová</t>
  </si>
  <si>
    <t>Bandita Aibara (Barney)</t>
  </si>
  <si>
    <t>Jack Russel terrier</t>
  </si>
  <si>
    <t>Anna Loudová</t>
  </si>
  <si>
    <t>Gump Deabei</t>
  </si>
  <si>
    <t>belgický ovčák tervueren</t>
  </si>
  <si>
    <t>plac.</t>
  </si>
  <si>
    <t>m_ž</t>
  </si>
  <si>
    <t>pořadí na startu v dané kategorii</t>
  </si>
  <si>
    <t>22.7.1986</t>
  </si>
  <si>
    <t>11.10.1992</t>
  </si>
  <si>
    <t>22.7.1987</t>
  </si>
  <si>
    <t>14.11.2005</t>
  </si>
  <si>
    <t>14.11.2006</t>
  </si>
  <si>
    <t>14.11.2008</t>
  </si>
  <si>
    <t>14.11.2009</t>
  </si>
  <si>
    <t>14.11.2010</t>
  </si>
  <si>
    <t>14.11.2011</t>
  </si>
  <si>
    <t>14.11.2013</t>
  </si>
  <si>
    <t>14.11.2014</t>
  </si>
  <si>
    <t>14.11.2015</t>
  </si>
  <si>
    <t>14.11.2016</t>
  </si>
  <si>
    <t>14.11.2017</t>
  </si>
  <si>
    <t>14.11.2018</t>
  </si>
  <si>
    <t>14.11.2019</t>
  </si>
  <si>
    <t>14.11.2020</t>
  </si>
  <si>
    <t>14.11.2021</t>
  </si>
  <si>
    <t>6.6.1984</t>
  </si>
  <si>
    <t>6.6.1985</t>
  </si>
  <si>
    <t>6.6.1986</t>
  </si>
  <si>
    <t>6.6.1987</t>
  </si>
  <si>
    <t>6.6.1989</t>
  </si>
  <si>
    <t>6.6.1990</t>
  </si>
  <si>
    <t>6.6.1991</t>
  </si>
  <si>
    <t>6.6.1992</t>
  </si>
  <si>
    <t>6.6.1993</t>
  </si>
  <si>
    <t>6.6.1994</t>
  </si>
  <si>
    <t>6.6.1995</t>
  </si>
  <si>
    <t>6.6.1996</t>
  </si>
  <si>
    <t>6.6.1997</t>
  </si>
  <si>
    <t>6.6.1998</t>
  </si>
  <si>
    <t>6.6.1999</t>
  </si>
  <si>
    <t>6.6.2000</t>
  </si>
  <si>
    <t>6.6.2001</t>
  </si>
  <si>
    <t>6.6.2002</t>
  </si>
  <si>
    <t>6.6.2003</t>
  </si>
  <si>
    <t>6.6.2004</t>
  </si>
  <si>
    <t>6.6.2005</t>
  </si>
  <si>
    <t>6.6.2006</t>
  </si>
  <si>
    <t>Prosím startovat s Barčou Kalinovou, ideálně kolem 10:25</t>
  </si>
  <si>
    <t>5.9.1999</t>
  </si>
  <si>
    <t>Prosím startovat s Barčou Kalinovou, ideálně kolem 10:26</t>
  </si>
  <si>
    <t>5.9.2000</t>
  </si>
  <si>
    <t>Prosím startovat s Barčou Kalinovou, ideálně kolem 10:27</t>
  </si>
  <si>
    <t>5.9.2001</t>
  </si>
  <si>
    <t>Prosím startovat s Barčou Kalinovou, ideálně kolem 10:28</t>
  </si>
  <si>
    <t>5.9.2002</t>
  </si>
  <si>
    <t>Prosím startovat s Barčou Kalinovou, ideálně kolem 10:29</t>
  </si>
  <si>
    <t>5.9.2003</t>
  </si>
  <si>
    <t>Prosím startovat s Barčou Kalinovou, ideálně kolem 10:30</t>
  </si>
  <si>
    <t>5.9.2004</t>
  </si>
  <si>
    <t>Prosím startovat s Barčou Kalinovou, ideálně kolem 10:31</t>
  </si>
  <si>
    <t>5.9.2005</t>
  </si>
  <si>
    <t>Prosím startovat s Barčou Kalinovou, ideálně kolem 10:32</t>
  </si>
  <si>
    <t>5.9.2006</t>
  </si>
  <si>
    <t>Prosím startovat s Barčou Kalinovou, ideálně kolem 10:33</t>
  </si>
  <si>
    <t>5.9.2007</t>
  </si>
  <si>
    <t>Prosím startovat s Barčou Kalinovou, ideálně kolem 10:34</t>
  </si>
  <si>
    <t>5.9.2008</t>
  </si>
  <si>
    <t>Prosím startovat s Barčou Kalinovou, ideálně kolem 10:35</t>
  </si>
  <si>
    <t>5.9.2009</t>
  </si>
  <si>
    <t>Prosím startovat s Barčou Kalinovou, ideálně kolem 10:37</t>
  </si>
  <si>
    <t>5.9.2011</t>
  </si>
  <si>
    <t>Prosím startovat s Barčou Kalinovou, ideálně kolem 10:38</t>
  </si>
  <si>
    <t>5.9.2012</t>
  </si>
  <si>
    <t>Prosím startovat s Barčou Kalinovou, ideálně kolem 10:39</t>
  </si>
  <si>
    <t>5.9.2013</t>
  </si>
  <si>
    <t>Prosím startovat s Barčou Kalinovou, ideálně kolem 10:40</t>
  </si>
  <si>
    <t>5.9.2014</t>
  </si>
  <si>
    <t>Prosím startovat s Barčou Kalinovou, ideálně kolem 10:41</t>
  </si>
  <si>
    <t>5.9.2015</t>
  </si>
  <si>
    <t>Prosím startovat s Barčou Kalinovou, ideálně kolem 10:43</t>
  </si>
  <si>
    <t>5.9.2017</t>
  </si>
  <si>
    <t>Prosím startovat s Barčou Kalinovou, ideálně kolem 10:44</t>
  </si>
  <si>
    <t>5.9.2018</t>
  </si>
  <si>
    <t>Prosím startovat s Barčou Kalinovou, ideálně kolem 10:45</t>
  </si>
  <si>
    <t>5.9.2019</t>
  </si>
  <si>
    <t>Prosím startovat s Barčou Kalinovou, ideálně kolem 10:46</t>
  </si>
  <si>
    <t>5.9.2020</t>
  </si>
  <si>
    <t>Prosím startovat s Barčou Kalinovou, ideálně kolem 10:47</t>
  </si>
  <si>
    <t>5.9.2021</t>
  </si>
  <si>
    <t>Prosím startovat s Barčou Kalinovou, ideálně kolem 10:48</t>
  </si>
  <si>
    <t>5.9.2022</t>
  </si>
  <si>
    <t>Prosím startovat s Barčou Kalinovou, ideálně kolem 10:49</t>
  </si>
  <si>
    <t>5.9.2023</t>
  </si>
  <si>
    <t>Prosím startovat s Barčou Kalinovou, ideálně kolem 10:50</t>
  </si>
  <si>
    <t>5.9.2024</t>
  </si>
  <si>
    <t>Prosím startovat s Barčou Kalinovou, ideálně kolem 10:51</t>
  </si>
  <si>
    <t>5.9.2025</t>
  </si>
  <si>
    <t>Prosím startovat s Barčou Kalinovou, ideálně kolem 10:52</t>
  </si>
  <si>
    <t>5.9.2026</t>
  </si>
  <si>
    <t>Prosím startovat s Barčou Kalinovou, ideálně kolem 10:53</t>
  </si>
  <si>
    <t>5.9.2027</t>
  </si>
  <si>
    <t>Prosím startovat s Barčou Kalinovou, ideálně kolem 10:54</t>
  </si>
  <si>
    <t>5.9.2028</t>
  </si>
  <si>
    <t>Prosím startovat s Barčou Kalinovou, ideálně kolem 10:55</t>
  </si>
  <si>
    <t>5.9.2029</t>
  </si>
  <si>
    <t>Prosím startovat s Barčou Kalinovou, ideálně kolem 10:56</t>
  </si>
  <si>
    <t>5.9.2030</t>
  </si>
  <si>
    <t>Prosím startovat s Barčou Kalinovou, ideálně kolem 10:57</t>
  </si>
  <si>
    <t>5.9.2031</t>
  </si>
  <si>
    <t>Prosím startovat s Barčou Kalinovou, ideálně kolem 10:58</t>
  </si>
  <si>
    <t>5.9.2032</t>
  </si>
  <si>
    <t>15.7.2009</t>
  </si>
  <si>
    <t>15.7.2010</t>
  </si>
  <si>
    <t>15.7.2011</t>
  </si>
  <si>
    <t>15.7.2012</t>
  </si>
  <si>
    <t>15.7.2013</t>
  </si>
  <si>
    <t>15.7.2014</t>
  </si>
  <si>
    <t>15.7.2015</t>
  </si>
  <si>
    <t>15.7.2016</t>
  </si>
  <si>
    <t>15.7.2017</t>
  </si>
  <si>
    <r>
      <rPr>
        <b/>
        <u/>
        <sz val="16"/>
        <color theme="1"/>
        <rFont val="Arial"/>
        <family val="2"/>
        <charset val="238"/>
      </rPr>
      <t>VÝSLEDKOVÁ LISTINA</t>
    </r>
    <r>
      <rPr>
        <sz val="16"/>
        <color theme="1"/>
        <rFont val="Arial"/>
        <family val="2"/>
        <charset val="238"/>
      </rPr>
      <t xml:space="preserve"> - Dogtrekkingové hrátky v České ráji (7. ročník), sobota 3.9.2022, Turnov, celkem XX účastníků v 6 kategoriích</t>
    </r>
  </si>
  <si>
    <t>celkem:</t>
  </si>
  <si>
    <t>↓</t>
  </si>
  <si>
    <r>
      <t xml:space="preserve">a kdopak nám nejvíc makal aneb průměrná rychlost na trati </t>
    </r>
    <r>
      <rPr>
        <sz val="10"/>
        <rFont val="Arial"/>
        <family val="2"/>
        <charset val="238"/>
      </rPr>
      <t>(km/hod)</t>
    </r>
    <r>
      <rPr>
        <sz val="10"/>
        <color theme="1" tint="0.499984740745262"/>
        <rFont val="Arial"/>
        <family val="2"/>
        <charset val="238"/>
      </rPr>
      <t xml:space="preserve"> </t>
    </r>
  </si>
  <si>
    <t>Agátka Kořínková</t>
  </si>
  <si>
    <t>Hana Primas</t>
  </si>
  <si>
    <t>Frosty</t>
  </si>
  <si>
    <t>Tereza Nigošová</t>
  </si>
  <si>
    <t>Belami</t>
  </si>
  <si>
    <t>xx</t>
  </si>
  <si>
    <t>Pavel Jelínek</t>
  </si>
  <si>
    <t>Goldie, Cairo</t>
  </si>
  <si>
    <t>Auri, Freya</t>
  </si>
  <si>
    <t>disk</t>
  </si>
  <si>
    <t>dísk</t>
  </si>
  <si>
    <t>odstoupila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</si>
</sst>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/d/yyyy\ h:mm:ss"/>
    <numFmt numFmtId="165" formatCode="h:mm;@"/>
    <numFmt numFmtId="166" formatCode="0&quot;.&quot;"/>
    <numFmt numFmtId="167" formatCode="0.0"/>
  </numFmts>
  <fonts count="37" x14ac:knownFonts="1">
    <font>
      <sz val="10"/>
      <color rgb="FF000000"/>
      <name val="Arial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sz val="10"/>
      <color rgb="FF3333FF"/>
      <name val="Arial"/>
      <family val="2"/>
      <charset val="238"/>
    </font>
    <font>
      <sz val="9"/>
      <color rgb="FF3333FF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name val="Arial"/>
      <family val="2"/>
      <charset val="238"/>
    </font>
    <font>
      <b/>
      <u/>
      <sz val="8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0"/>
      <color rgb="FF0000FF"/>
      <name val="Arial"/>
      <family val="2"/>
      <charset val="238"/>
    </font>
    <font>
      <sz val="11"/>
      <name val="Arial"/>
      <family val="2"/>
      <charset val="238"/>
    </font>
    <font>
      <sz val="8"/>
      <color rgb="FF3333FF"/>
      <name val="Arial"/>
      <family val="2"/>
      <charset val="238"/>
    </font>
    <font>
      <strike/>
      <sz val="9"/>
      <color rgb="FF000000"/>
      <name val="Arial"/>
      <family val="2"/>
      <charset val="238"/>
    </font>
    <font>
      <strike/>
      <sz val="9"/>
      <color theme="1"/>
      <name val="Arial"/>
      <family val="2"/>
      <charset val="238"/>
    </font>
    <font>
      <strike/>
      <sz val="10"/>
      <color rgb="FF000000"/>
      <name val="Arial"/>
      <family val="2"/>
      <charset val="238"/>
    </font>
    <font>
      <strike/>
      <sz val="10"/>
      <color rgb="FF0000FF"/>
      <name val="Arial"/>
      <family val="2"/>
      <charset val="238"/>
    </font>
    <font>
      <strike/>
      <sz val="9"/>
      <color theme="0" tint="-0.499984740745262"/>
      <name val="Arial"/>
      <family val="2"/>
      <charset val="238"/>
    </font>
    <font>
      <strike/>
      <sz val="10"/>
      <color theme="0" tint="-0.499984740745262"/>
      <name val="Arial"/>
      <family val="2"/>
      <charset val="238"/>
    </font>
    <font>
      <u/>
      <sz val="9"/>
      <color rgb="FF000000"/>
      <name val="Arial"/>
      <family val="2"/>
      <charset val="238"/>
    </font>
    <font>
      <sz val="10"/>
      <color theme="0" tint="-0.499984740745262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6"/>
      <color theme="0" tint="-0.499984740745262"/>
      <name val="Arial"/>
      <family val="2"/>
      <charset val="238"/>
    </font>
    <font>
      <sz val="16"/>
      <color theme="1"/>
      <name val="Arial"/>
      <family val="2"/>
      <charset val="238"/>
    </font>
    <font>
      <b/>
      <u/>
      <sz val="16"/>
      <color theme="1"/>
      <name val="Arial"/>
      <family val="2"/>
      <charset val="238"/>
    </font>
    <font>
      <b/>
      <u/>
      <sz val="10"/>
      <color rgb="FF000000"/>
      <name val="Arial"/>
      <family val="2"/>
      <charset val="238"/>
    </font>
    <font>
      <b/>
      <u/>
      <sz val="12"/>
      <color rgb="FF000000"/>
      <name val="Arial"/>
      <family val="2"/>
      <charset val="238"/>
    </font>
    <font>
      <sz val="9"/>
      <color theme="1" tint="0.499984740745262"/>
      <name val="Arial"/>
      <family val="2"/>
      <charset val="238"/>
    </font>
    <font>
      <sz val="10"/>
      <color theme="1" tint="0.499984740745262"/>
      <name val="Arial"/>
      <family val="2"/>
      <charset val="238"/>
    </font>
    <font>
      <b/>
      <sz val="9"/>
      <color theme="0" tint="-0.499984740745262"/>
      <name val="Arial"/>
      <family val="2"/>
      <charset val="238"/>
    </font>
    <font>
      <b/>
      <sz val="10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9" borderId="1" xfId="0" applyFont="1" applyFill="1" applyBorder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" fontId="4" fillId="0" borderId="0" xfId="0" applyNumberFormat="1" applyFont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20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20" fontId="16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166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3" borderId="0" xfId="0" applyFont="1" applyFill="1" applyAlignment="1">
      <alignment vertical="center"/>
    </xf>
    <xf numFmtId="165" fontId="19" fillId="0" borderId="1" xfId="0" applyNumberFormat="1" applyFont="1" applyBorder="1" applyAlignment="1">
      <alignment horizontal="center" vertical="center"/>
    </xf>
    <xf numFmtId="20" fontId="21" fillId="0" borderId="0" xfId="0" applyNumberFormat="1" applyFont="1" applyAlignment="1">
      <alignment horizontal="center" vertical="center"/>
    </xf>
    <xf numFmtId="20" fontId="22" fillId="0" borderId="0" xfId="0" applyNumberFormat="1" applyFont="1" applyAlignment="1">
      <alignment horizontal="center" vertical="center"/>
    </xf>
    <xf numFmtId="166" fontId="20" fillId="3" borderId="0" xfId="0" applyNumberFormat="1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14" fontId="3" fillId="0" borderId="0" xfId="0" quotePrefix="1" applyNumberFormat="1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165" fontId="4" fillId="0" borderId="2" xfId="0" applyNumberFormat="1" applyFont="1" applyBorder="1" applyAlignment="1">
      <alignment horizontal="center" vertical="center"/>
    </xf>
    <xf numFmtId="166" fontId="23" fillId="0" borderId="0" xfId="0" applyNumberFormat="1" applyFont="1" applyAlignment="1">
      <alignment horizontal="center" vertical="center"/>
    </xf>
    <xf numFmtId="0" fontId="23" fillId="0" borderId="1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165" fontId="23" fillId="0" borderId="2" xfId="0" applyNumberFormat="1" applyFont="1" applyBorder="1" applyAlignment="1">
      <alignment horizontal="center" vertical="center"/>
    </xf>
    <xf numFmtId="165" fontId="23" fillId="0" borderId="1" xfId="0" applyNumberFormat="1" applyFont="1" applyBorder="1" applyAlignment="1">
      <alignment horizontal="center" vertical="center"/>
    </xf>
    <xf numFmtId="20" fontId="24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166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1" fontId="0" fillId="0" borderId="0" xfId="0" applyNumberFormat="1" applyAlignment="1">
      <alignment horizontal="center" vertical="center"/>
    </xf>
    <xf numFmtId="0" fontId="1" fillId="9" borderId="6" xfId="0" applyFont="1" applyFill="1" applyBorder="1" applyAlignment="1">
      <alignment horizontal="center" vertical="center" wrapText="1"/>
    </xf>
    <xf numFmtId="165" fontId="19" fillId="0" borderId="2" xfId="0" applyNumberFormat="1" applyFont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 wrapText="1"/>
    </xf>
    <xf numFmtId="0" fontId="1" fillId="9" borderId="0" xfId="0" applyFont="1" applyFill="1" applyAlignment="1">
      <alignment horizontal="center" vertical="center" wrapText="1"/>
    </xf>
    <xf numFmtId="0" fontId="3" fillId="3" borderId="4" xfId="0" applyFont="1" applyFill="1" applyBorder="1" applyAlignment="1">
      <alignment vertical="center"/>
    </xf>
    <xf numFmtId="20" fontId="10" fillId="9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165" fontId="23" fillId="0" borderId="0" xfId="0" applyNumberFormat="1" applyFont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1" fontId="7" fillId="0" borderId="0" xfId="0" applyNumberFormat="1" applyFont="1" applyAlignment="1">
      <alignment vertical="center"/>
    </xf>
    <xf numFmtId="1" fontId="21" fillId="0" borderId="0" xfId="0" applyNumberFormat="1" applyFont="1" applyAlignment="1">
      <alignment horizontal="center" vertical="center"/>
    </xf>
    <xf numFmtId="1" fontId="24" fillId="0" borderId="0" xfId="0" applyNumberFormat="1" applyFont="1" applyAlignment="1">
      <alignment horizontal="center" vertical="center"/>
    </xf>
    <xf numFmtId="1" fontId="23" fillId="0" borderId="0" xfId="0" applyNumberFormat="1" applyFont="1" applyAlignment="1">
      <alignment horizontal="center" vertical="center"/>
    </xf>
    <xf numFmtId="166" fontId="1" fillId="9" borderId="0" xfId="0" applyNumberFormat="1" applyFont="1" applyFill="1" applyAlignment="1">
      <alignment horizontal="center" vertical="center" wrapText="1"/>
    </xf>
    <xf numFmtId="166" fontId="3" fillId="3" borderId="4" xfId="0" applyNumberFormat="1" applyFont="1" applyFill="1" applyBorder="1" applyAlignment="1">
      <alignment horizontal="center" vertical="center"/>
    </xf>
    <xf numFmtId="0" fontId="3" fillId="5" borderId="7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8" borderId="8" xfId="0" applyFont="1" applyFill="1" applyBorder="1" applyAlignment="1">
      <alignment vertical="center"/>
    </xf>
    <xf numFmtId="0" fontId="14" fillId="7" borderId="7" xfId="0" applyFont="1" applyFill="1" applyBorder="1" applyAlignment="1">
      <alignment vertical="center"/>
    </xf>
    <xf numFmtId="1" fontId="25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6" fontId="26" fillId="0" borderId="0" xfId="0" applyNumberFormat="1" applyFont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0" fontId="14" fillId="6" borderId="9" xfId="0" applyFont="1" applyFill="1" applyBorder="1" applyAlignment="1">
      <alignment vertical="center"/>
    </xf>
    <xf numFmtId="1" fontId="15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1" fillId="10" borderId="0" xfId="0" applyFont="1" applyFill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66" fontId="28" fillId="0" borderId="0" xfId="0" applyNumberFormat="1" applyFont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166" fontId="5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3" fillId="4" borderId="13" xfId="0" applyFont="1" applyFill="1" applyBorder="1" applyAlignment="1">
      <alignment vertical="center"/>
    </xf>
    <xf numFmtId="0" fontId="3" fillId="6" borderId="14" xfId="0" applyFont="1" applyFill="1" applyBorder="1" applyAlignment="1">
      <alignment vertical="center"/>
    </xf>
    <xf numFmtId="0" fontId="3" fillId="7" borderId="13" xfId="0" applyFont="1" applyFill="1" applyBorder="1" applyAlignment="1">
      <alignment vertical="center"/>
    </xf>
    <xf numFmtId="0" fontId="3" fillId="8" borderId="14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166" fontId="5" fillId="2" borderId="0" xfId="0" applyNumberFormat="1" applyFont="1" applyFill="1" applyAlignment="1">
      <alignment horizontal="center" vertical="center" wrapText="1"/>
    </xf>
    <xf numFmtId="166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1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3" fontId="11" fillId="0" borderId="0" xfId="0" applyNumberFormat="1" applyFont="1" applyAlignment="1">
      <alignment horizontal="center" vertical="center"/>
    </xf>
    <xf numFmtId="14" fontId="11" fillId="0" borderId="0" xfId="0" applyNumberFormat="1" applyFont="1" applyAlignment="1">
      <alignment horizontal="left" vertical="center"/>
    </xf>
    <xf numFmtId="0" fontId="10" fillId="9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1" fontId="12" fillId="0" borderId="15" xfId="0" applyNumberFormat="1" applyFont="1" applyBorder="1" applyAlignment="1">
      <alignment horizontal="center" vertical="center" wrapText="1"/>
    </xf>
    <xf numFmtId="0" fontId="13" fillId="6" borderId="16" xfId="0" applyFont="1" applyFill="1" applyBorder="1" applyAlignment="1">
      <alignment horizontal="center" vertical="center" wrapText="1"/>
    </xf>
    <xf numFmtId="1" fontId="13" fillId="6" borderId="17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18" fillId="9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3" fontId="1" fillId="9" borderId="5" xfId="0" applyNumberFormat="1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left" vertical="center" wrapText="1"/>
    </xf>
    <xf numFmtId="14" fontId="1" fillId="9" borderId="5" xfId="0" applyNumberFormat="1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165" fontId="11" fillId="0" borderId="1" xfId="0" applyNumberFormat="1" applyFont="1" applyBorder="1" applyAlignment="1">
      <alignment horizontal="center" vertical="center"/>
    </xf>
    <xf numFmtId="20" fontId="11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5" fontId="11" fillId="0" borderId="0" xfId="0" applyNumberFormat="1" applyFont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4" fontId="2" fillId="0" borderId="1" xfId="0" quotePrefix="1" applyNumberFormat="1" applyFont="1" applyBorder="1" applyAlignment="1">
      <alignment horizontal="left" vertical="center"/>
    </xf>
    <xf numFmtId="164" fontId="2" fillId="0" borderId="1" xfId="0" applyNumberFormat="1" applyFont="1" applyBorder="1" applyAlignment="1">
      <alignment vertical="center"/>
    </xf>
    <xf numFmtId="167" fontId="34" fillId="0" borderId="0" xfId="0" applyNumberFormat="1" applyFont="1" applyAlignment="1">
      <alignment horizontal="center" vertical="center"/>
    </xf>
    <xf numFmtId="166" fontId="11" fillId="0" borderId="0" xfId="0" applyNumberFormat="1" applyFont="1" applyAlignment="1">
      <alignment horizontal="left" vertical="center"/>
    </xf>
    <xf numFmtId="0" fontId="8" fillId="11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14" fontId="2" fillId="0" borderId="1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6" borderId="0" xfId="0" applyFont="1" applyFill="1" applyAlignment="1">
      <alignment vertical="center"/>
    </xf>
    <xf numFmtId="165" fontId="11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4" fontId="2" fillId="0" borderId="0" xfId="0" quotePrefix="1" applyNumberFormat="1" applyFont="1" applyAlignment="1">
      <alignment horizontal="left" vertical="center"/>
    </xf>
    <xf numFmtId="164" fontId="2" fillId="0" borderId="0" xfId="0" applyNumberFormat="1" applyFont="1" applyAlignment="1">
      <alignment vertical="center"/>
    </xf>
    <xf numFmtId="0" fontId="36" fillId="0" borderId="1" xfId="0" applyFont="1" applyBorder="1" applyAlignment="1">
      <alignment vertical="center"/>
    </xf>
    <xf numFmtId="166" fontId="2" fillId="0" borderId="0" xfId="0" applyNumberFormat="1" applyFont="1" applyAlignment="1">
      <alignment horizontal="left" vertical="center"/>
    </xf>
    <xf numFmtId="0" fontId="29" fillId="0" borderId="18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1"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outlinePr summaryBelow="0" summaryRight="0"/>
    <pageSetUpPr fitToPage="1"/>
  </sheetPr>
  <dimension ref="A1:AH133"/>
  <sheetViews>
    <sheetView tabSelected="1" topLeftCell="G121" zoomScale="145" zoomScaleNormal="145" workbookViewId="0">
      <selection activeCell="G17" sqref="G17"/>
    </sheetView>
  </sheetViews>
  <sheetFormatPr defaultColWidth="14.453125" defaultRowHeight="15.75" customHeight="1" x14ac:dyDescent="0.25"/>
  <cols>
    <col min="1" max="1" width="3.1796875" style="80" hidden="1" customWidth="1"/>
    <col min="2" max="2" width="4.90625" style="80" customWidth="1"/>
    <col min="3" max="3" width="4.90625" style="80" hidden="1" customWidth="1"/>
    <col min="4" max="4" width="4.90625" style="80" customWidth="1"/>
    <col min="5" max="5" width="21.54296875" style="106" customWidth="1"/>
    <col min="6" max="6" width="35.81640625" style="106" customWidth="1"/>
    <col min="7" max="7" width="25.453125" style="106" customWidth="1"/>
    <col min="8" max="8" width="3.81640625" style="79" hidden="1" customWidth="1"/>
    <col min="9" max="9" width="3.81640625" style="79" customWidth="1"/>
    <col min="10" max="10" width="25.81640625" style="106" customWidth="1"/>
    <col min="11" max="13" width="9.1796875" style="79" customWidth="1"/>
    <col min="14" max="14" width="9.54296875" style="107" customWidth="1"/>
    <col min="15" max="15" width="14.1796875" style="79" customWidth="1"/>
    <col min="16" max="16" width="8.36328125" style="105" customWidth="1"/>
    <col min="17" max="17" width="3.1796875" style="106" customWidth="1"/>
    <col min="18" max="18" width="24.08984375" style="108" hidden="1" customWidth="1"/>
    <col min="19" max="19" width="21.54296875" style="106" hidden="1" customWidth="1"/>
    <col min="20" max="20" width="83.81640625" style="31" hidden="1" customWidth="1"/>
    <col min="21" max="21" width="3.453125" style="106" hidden="1" customWidth="1"/>
    <col min="22" max="22" width="4" style="79" hidden="1" customWidth="1"/>
    <col min="23" max="23" width="15.54296875" style="109" hidden="1" customWidth="1"/>
    <col min="24" max="24" width="6.81640625" style="106" hidden="1" customWidth="1"/>
    <col min="25" max="27" width="4.81640625" style="106" hidden="1" customWidth="1"/>
    <col min="28" max="28" width="8.1796875" style="108" hidden="1" customWidth="1"/>
    <col min="29" max="29" width="11.81640625" style="110" hidden="1" customWidth="1"/>
    <col min="30" max="30" width="21.54296875" style="106" hidden="1" customWidth="1"/>
    <col min="31" max="31" width="16.1796875" style="106" hidden="1" customWidth="1"/>
    <col min="32" max="32" width="21.54296875" style="106" hidden="1" customWidth="1"/>
    <col min="33" max="33" width="5.1796875" style="106" hidden="1" customWidth="1"/>
    <col min="34" max="34" width="24.1796875" style="92" customWidth="1"/>
    <col min="35" max="35" width="14.453125" style="106" customWidth="1"/>
    <col min="36" max="16384" width="14.453125" style="106"/>
  </cols>
  <sheetData>
    <row r="1" spans="1:34" s="5" customFormat="1" ht="14.25" hidden="1" customHeight="1" x14ac:dyDescent="0.25">
      <c r="A1" s="30"/>
      <c r="B1" s="30"/>
      <c r="C1" s="30"/>
      <c r="D1" s="30"/>
      <c r="E1" s="8"/>
      <c r="F1" s="8"/>
      <c r="G1" s="8" t="s">
        <v>154</v>
      </c>
      <c r="H1" s="6"/>
      <c r="I1" s="6"/>
      <c r="J1" s="73" t="s">
        <v>5</v>
      </c>
      <c r="K1" s="86">
        <f t="shared" ref="K1:K6" si="0">COUNTIF($J$20:$J$111,J1)</f>
        <v>4</v>
      </c>
      <c r="L1" s="4"/>
      <c r="M1" s="4"/>
      <c r="N1" s="22"/>
      <c r="O1" s="4"/>
      <c r="P1" s="78"/>
      <c r="R1" s="4"/>
      <c r="T1" s="31"/>
      <c r="V1" s="7"/>
      <c r="W1" s="16"/>
      <c r="X1" s="6"/>
      <c r="Y1" s="6"/>
      <c r="Z1" s="6"/>
      <c r="AA1" s="6"/>
      <c r="AB1" s="18"/>
      <c r="AC1" s="41"/>
      <c r="AD1" s="8"/>
      <c r="AE1" s="9"/>
      <c r="AH1" s="91"/>
    </row>
    <row r="2" spans="1:34" s="5" customFormat="1" ht="14.25" hidden="1" customHeight="1" thickBot="1" x14ac:dyDescent="0.3">
      <c r="A2" s="30"/>
      <c r="B2" s="30"/>
      <c r="C2" s="30"/>
      <c r="D2" s="30"/>
      <c r="E2" s="8"/>
      <c r="F2" s="8"/>
      <c r="G2" s="8"/>
      <c r="H2" s="6"/>
      <c r="I2" s="6"/>
      <c r="J2" s="74" t="s">
        <v>14</v>
      </c>
      <c r="K2" s="87">
        <f t="shared" si="0"/>
        <v>15</v>
      </c>
      <c r="L2" s="83">
        <f>K1+K2</f>
        <v>19</v>
      </c>
      <c r="M2" s="4"/>
      <c r="N2" s="84">
        <f>COUNT(L20:L24)</f>
        <v>4</v>
      </c>
      <c r="O2" s="81">
        <f>N2/L2</f>
        <v>0.21052631578947367</v>
      </c>
      <c r="P2" s="85">
        <f>L2-N2</f>
        <v>15</v>
      </c>
      <c r="R2" s="4"/>
      <c r="T2" s="31"/>
      <c r="V2" s="7"/>
      <c r="W2" s="16"/>
      <c r="X2" s="6"/>
      <c r="Y2" s="6"/>
      <c r="Z2" s="6"/>
      <c r="AA2" s="6"/>
      <c r="AB2" s="18"/>
      <c r="AC2" s="41"/>
      <c r="AD2" s="8"/>
      <c r="AE2" s="9"/>
      <c r="AH2" s="91"/>
    </row>
    <row r="3" spans="1:34" s="5" customFormat="1" ht="14.25" hidden="1" customHeight="1" x14ac:dyDescent="0.25">
      <c r="A3" s="30"/>
      <c r="B3" s="30"/>
      <c r="C3" s="30"/>
      <c r="D3" s="30"/>
      <c r="E3" s="8"/>
      <c r="F3" s="8"/>
      <c r="G3" s="8"/>
      <c r="H3" s="6"/>
      <c r="I3" s="6"/>
      <c r="J3" s="75" t="s">
        <v>90</v>
      </c>
      <c r="K3" s="86">
        <f t="shared" si="0"/>
        <v>0</v>
      </c>
      <c r="L3" s="4"/>
      <c r="M3" s="4"/>
      <c r="N3" s="7"/>
      <c r="O3" s="7"/>
      <c r="P3" s="7"/>
      <c r="R3" s="4"/>
      <c r="T3" s="31"/>
      <c r="V3" s="7"/>
      <c r="W3" s="16"/>
      <c r="X3" s="6"/>
      <c r="Y3" s="6"/>
      <c r="Z3" s="6"/>
      <c r="AA3" s="6"/>
      <c r="AB3" s="18"/>
      <c r="AC3" s="41"/>
      <c r="AD3" s="8"/>
      <c r="AE3" s="9"/>
      <c r="AH3" s="91"/>
    </row>
    <row r="4" spans="1:34" s="5" customFormat="1" ht="14.25" hidden="1" customHeight="1" thickBot="1" x14ac:dyDescent="0.3">
      <c r="A4" s="30"/>
      <c r="B4" s="30"/>
      <c r="C4" s="30"/>
      <c r="D4" s="30"/>
      <c r="E4" s="8"/>
      <c r="F4" s="8"/>
      <c r="G4" s="8"/>
      <c r="H4" s="6"/>
      <c r="I4" s="6"/>
      <c r="J4" s="76" t="s">
        <v>74</v>
      </c>
      <c r="K4" s="87">
        <f t="shared" si="0"/>
        <v>8</v>
      </c>
      <c r="L4" s="83">
        <f>K3+K4</f>
        <v>8</v>
      </c>
      <c r="M4" s="4"/>
      <c r="N4" s="84">
        <f>COUNT(L103:L111)</f>
        <v>7</v>
      </c>
      <c r="O4" s="81">
        <f>N4/L4</f>
        <v>0.875</v>
      </c>
      <c r="P4" s="85">
        <f>L4-N4</f>
        <v>1</v>
      </c>
      <c r="R4" s="4"/>
      <c r="T4" s="31"/>
      <c r="V4" s="7"/>
      <c r="W4" s="16"/>
      <c r="X4" s="6"/>
      <c r="Y4" s="6"/>
      <c r="Z4" s="6"/>
      <c r="AA4" s="6"/>
      <c r="AB4" s="18"/>
      <c r="AC4" s="41"/>
      <c r="AD4" s="8"/>
      <c r="AE4" s="9"/>
      <c r="AH4" s="91"/>
    </row>
    <row r="5" spans="1:34" s="5" customFormat="1" ht="14.25" hidden="1" customHeight="1" x14ac:dyDescent="0.25">
      <c r="A5" s="30"/>
      <c r="B5" s="30"/>
      <c r="C5" s="30"/>
      <c r="D5" s="30"/>
      <c r="E5" s="8"/>
      <c r="F5" s="8"/>
      <c r="G5" s="8"/>
      <c r="H5" s="6"/>
      <c r="I5" s="6"/>
      <c r="J5" s="77" t="s">
        <v>52</v>
      </c>
      <c r="K5" s="86">
        <f t="shared" si="0"/>
        <v>34</v>
      </c>
      <c r="L5" s="4"/>
      <c r="M5" s="4"/>
      <c r="N5" s="7"/>
      <c r="O5" s="81"/>
      <c r="P5" s="7"/>
      <c r="R5" s="4"/>
      <c r="T5" s="31"/>
      <c r="V5" s="7"/>
      <c r="W5" s="16"/>
      <c r="X5" s="6"/>
      <c r="Y5" s="6"/>
      <c r="Z5" s="6"/>
      <c r="AA5" s="6"/>
      <c r="AB5" s="18"/>
      <c r="AC5" s="41"/>
      <c r="AD5" s="8"/>
      <c r="AE5" s="9"/>
      <c r="AH5" s="91"/>
    </row>
    <row r="6" spans="1:34" s="5" customFormat="1" ht="14.25" hidden="1" customHeight="1" x14ac:dyDescent="0.25">
      <c r="A6" s="30"/>
      <c r="B6" s="30"/>
      <c r="C6" s="30"/>
      <c r="D6" s="30"/>
      <c r="E6" s="8"/>
      <c r="F6" s="8"/>
      <c r="G6" s="61" t="e">
        <f>SUM(#REF!)</f>
        <v>#REF!</v>
      </c>
      <c r="H6" s="6"/>
      <c r="I6" s="6"/>
      <c r="J6" s="82" t="s">
        <v>41</v>
      </c>
      <c r="K6" s="87">
        <f t="shared" si="0"/>
        <v>23</v>
      </c>
      <c r="L6" s="83">
        <f>K5+K6</f>
        <v>57</v>
      </c>
      <c r="M6" s="22">
        <f>L2+L4+L6</f>
        <v>84</v>
      </c>
      <c r="N6" s="84">
        <f>COUNT(L42:L66)</f>
        <v>22</v>
      </c>
      <c r="O6" s="81">
        <f>N6/L6</f>
        <v>0.38596491228070173</v>
      </c>
      <c r="P6" s="79">
        <f>L6-N6</f>
        <v>35</v>
      </c>
      <c r="R6" s="4"/>
      <c r="T6" s="31"/>
      <c r="V6" s="7"/>
      <c r="W6" s="16"/>
      <c r="X6" s="6"/>
      <c r="Y6" s="6"/>
      <c r="Z6" s="6"/>
      <c r="AA6" s="6"/>
      <c r="AB6" s="18"/>
      <c r="AC6" s="41"/>
      <c r="AD6" s="8"/>
      <c r="AE6" s="9"/>
      <c r="AH6" s="91"/>
    </row>
    <row r="7" spans="1:34" s="5" customFormat="1" ht="14.25" customHeight="1" thickBot="1" x14ac:dyDescent="0.3">
      <c r="A7" s="30"/>
      <c r="B7" s="80"/>
      <c r="C7" s="80"/>
      <c r="D7" s="80"/>
      <c r="H7" s="7"/>
      <c r="I7" s="7"/>
      <c r="J7" s="7"/>
      <c r="K7" s="7" t="s">
        <v>500</v>
      </c>
      <c r="L7" s="7" t="s">
        <v>500</v>
      </c>
      <c r="M7" s="7"/>
      <c r="N7" s="84" t="s">
        <v>500</v>
      </c>
      <c r="O7" s="81"/>
      <c r="P7" s="79"/>
      <c r="R7" s="4"/>
      <c r="T7" s="31"/>
      <c r="V7" s="7"/>
      <c r="W7" s="16"/>
      <c r="X7" s="6"/>
      <c r="Y7" s="6"/>
      <c r="Z7" s="6"/>
      <c r="AA7" s="6"/>
      <c r="AB7" s="18"/>
      <c r="AC7" s="41"/>
      <c r="AD7" s="8"/>
      <c r="AE7" s="9"/>
      <c r="AH7" s="91"/>
    </row>
    <row r="8" spans="1:34" s="5" customFormat="1" ht="14.25" customHeight="1" x14ac:dyDescent="0.25">
      <c r="A8" s="30"/>
      <c r="B8" s="80"/>
      <c r="C8" s="80"/>
      <c r="D8" s="80"/>
      <c r="G8" s="98" t="s">
        <v>5</v>
      </c>
      <c r="H8" s="7"/>
      <c r="I8" s="163">
        <f>J8+J9</f>
        <v>19</v>
      </c>
      <c r="J8" s="94">
        <f>COUNTIF(J17:J156,G8)</f>
        <v>4</v>
      </c>
      <c r="K8" s="7"/>
      <c r="L8" s="7"/>
      <c r="M8" s="7"/>
      <c r="N8" s="84"/>
      <c r="O8" s="81"/>
      <c r="P8" s="79"/>
      <c r="R8" s="4"/>
      <c r="T8" s="31"/>
      <c r="V8" s="7"/>
      <c r="W8" s="16"/>
      <c r="X8" s="6"/>
      <c r="Y8" s="6"/>
      <c r="Z8" s="6"/>
      <c r="AA8" s="6"/>
      <c r="AB8" s="18"/>
      <c r="AC8" s="41"/>
      <c r="AD8" s="8"/>
      <c r="AE8" s="9"/>
      <c r="AH8" s="91"/>
    </row>
    <row r="9" spans="1:34" s="5" customFormat="1" ht="14.25" customHeight="1" thickBot="1" x14ac:dyDescent="0.3">
      <c r="A9" s="30"/>
      <c r="B9" s="80"/>
      <c r="C9" s="80"/>
      <c r="D9" s="80"/>
      <c r="G9" s="99" t="s">
        <v>14</v>
      </c>
      <c r="H9" s="7"/>
      <c r="I9" s="163"/>
      <c r="J9" s="95">
        <f>COUNTIF(J17:J156,G9)</f>
        <v>15</v>
      </c>
      <c r="K9" s="7"/>
      <c r="L9" s="7"/>
      <c r="M9" s="7"/>
      <c r="N9" s="84"/>
      <c r="O9" s="81"/>
      <c r="P9" s="79"/>
      <c r="R9" s="4"/>
      <c r="T9" s="31"/>
      <c r="V9" s="7"/>
      <c r="W9" s="16"/>
      <c r="X9" s="6"/>
      <c r="Y9" s="6"/>
      <c r="Z9" s="6"/>
      <c r="AA9" s="6"/>
      <c r="AB9" s="18"/>
      <c r="AC9" s="41"/>
      <c r="AD9" s="8"/>
      <c r="AE9" s="9"/>
      <c r="AH9" s="91"/>
    </row>
    <row r="10" spans="1:34" s="5" customFormat="1" ht="14.25" customHeight="1" x14ac:dyDescent="0.25">
      <c r="A10" s="30"/>
      <c r="B10" s="80"/>
      <c r="C10" s="80"/>
      <c r="D10" s="80"/>
      <c r="G10" s="100" t="s">
        <v>41</v>
      </c>
      <c r="H10" s="7"/>
      <c r="I10" s="163">
        <f>J10+J11</f>
        <v>57</v>
      </c>
      <c r="J10" s="94">
        <f>COUNTIF(J17:J156,G10)</f>
        <v>23</v>
      </c>
      <c r="K10" s="7"/>
      <c r="L10" s="7"/>
      <c r="M10" s="7"/>
      <c r="N10" s="84"/>
      <c r="O10" s="81"/>
      <c r="P10" s="79"/>
      <c r="R10" s="4"/>
      <c r="T10" s="31"/>
      <c r="V10" s="7"/>
      <c r="W10" s="16"/>
      <c r="X10" s="6"/>
      <c r="Y10" s="6"/>
      <c r="Z10" s="6"/>
      <c r="AA10" s="6"/>
      <c r="AB10" s="18"/>
      <c r="AC10" s="41"/>
      <c r="AD10" s="8"/>
      <c r="AE10" s="9"/>
      <c r="AH10" s="91"/>
    </row>
    <row r="11" spans="1:34" s="5" customFormat="1" ht="14.25" customHeight="1" thickBot="1" x14ac:dyDescent="0.3">
      <c r="A11" s="30"/>
      <c r="B11" s="80"/>
      <c r="C11" s="80"/>
      <c r="D11" s="80"/>
      <c r="G11" s="101" t="s">
        <v>52</v>
      </c>
      <c r="H11" s="7"/>
      <c r="I11" s="163"/>
      <c r="J11" s="95">
        <f>COUNTIF(J17:J156,G11)</f>
        <v>34</v>
      </c>
      <c r="K11" s="7"/>
      <c r="L11" s="7"/>
      <c r="M11" s="7"/>
      <c r="N11" s="84"/>
      <c r="O11" s="81"/>
      <c r="P11" s="79"/>
      <c r="R11" s="4"/>
      <c r="T11" s="31"/>
      <c r="V11" s="7"/>
      <c r="W11" s="16"/>
      <c r="X11" s="6"/>
      <c r="Y11" s="6"/>
      <c r="Z11" s="6"/>
      <c r="AA11" s="6"/>
      <c r="AB11" s="18"/>
      <c r="AC11" s="41"/>
      <c r="AD11" s="8"/>
      <c r="AE11" s="9"/>
      <c r="AH11" s="91"/>
    </row>
    <row r="12" spans="1:34" s="5" customFormat="1" ht="14.25" customHeight="1" x14ac:dyDescent="0.25">
      <c r="A12" s="30"/>
      <c r="B12" s="80"/>
      <c r="C12" s="80"/>
      <c r="D12" s="80"/>
      <c r="G12" s="102" t="s">
        <v>74</v>
      </c>
      <c r="H12" s="7"/>
      <c r="I12" s="163">
        <f>J12+J13</f>
        <v>30</v>
      </c>
      <c r="J12" s="94">
        <f>COUNTIF(J17:J156,G12)</f>
        <v>8</v>
      </c>
      <c r="K12" s="7"/>
      <c r="L12" s="7"/>
      <c r="M12" s="7"/>
      <c r="N12" s="84"/>
      <c r="O12" s="81"/>
      <c r="P12" s="79"/>
      <c r="R12" s="4"/>
      <c r="T12" s="31"/>
      <c r="V12" s="7"/>
      <c r="W12" s="16"/>
      <c r="X12" s="6"/>
      <c r="Y12" s="6"/>
      <c r="Z12" s="6"/>
      <c r="AA12" s="6"/>
      <c r="AB12" s="18"/>
      <c r="AC12" s="41"/>
      <c r="AD12" s="8"/>
      <c r="AE12" s="9"/>
      <c r="AH12" s="91"/>
    </row>
    <row r="13" spans="1:34" s="5" customFormat="1" ht="14.25" customHeight="1" thickBot="1" x14ac:dyDescent="0.3">
      <c r="A13" s="30"/>
      <c r="B13" s="80"/>
      <c r="C13" s="80"/>
      <c r="D13" s="80"/>
      <c r="G13" s="103" t="s">
        <v>90</v>
      </c>
      <c r="H13" s="7"/>
      <c r="I13" s="163"/>
      <c r="J13" s="95">
        <f>COUNTIF(J17:J156,G13)</f>
        <v>22</v>
      </c>
      <c r="K13" s="7"/>
      <c r="L13" s="7"/>
      <c r="M13" s="7"/>
      <c r="N13" s="84"/>
      <c r="O13" s="81"/>
      <c r="P13" s="79"/>
      <c r="R13" s="4"/>
      <c r="T13" s="31"/>
      <c r="V13" s="7"/>
      <c r="W13" s="16"/>
      <c r="X13" s="6"/>
      <c r="Y13" s="6"/>
      <c r="Z13" s="6"/>
      <c r="AA13" s="6"/>
      <c r="AB13" s="18"/>
      <c r="AC13" s="41"/>
      <c r="AD13" s="8"/>
      <c r="AE13" s="9"/>
      <c r="AH13" s="91"/>
    </row>
    <row r="14" spans="1:34" s="5" customFormat="1" ht="14.25" customHeight="1" x14ac:dyDescent="0.25">
      <c r="A14" s="30"/>
      <c r="B14" s="80"/>
      <c r="C14" s="80"/>
      <c r="D14" s="80"/>
      <c r="G14" s="5" t="s">
        <v>499</v>
      </c>
      <c r="H14" s="7"/>
      <c r="I14" s="97">
        <f>SUM(I8:I13)</f>
        <v>106</v>
      </c>
      <c r="J14" s="96">
        <f>SUM(J8:J13)</f>
        <v>106</v>
      </c>
      <c r="K14" s="7"/>
      <c r="L14" s="7"/>
      <c r="M14" s="7"/>
      <c r="N14" s="84"/>
      <c r="O14" s="81"/>
      <c r="P14" s="79"/>
      <c r="R14" s="4"/>
      <c r="T14" s="31"/>
      <c r="V14" s="7"/>
      <c r="W14" s="16"/>
      <c r="X14" s="6"/>
      <c r="Y14" s="6"/>
      <c r="Z14" s="6"/>
      <c r="AA14" s="6"/>
      <c r="AB14" s="18"/>
      <c r="AC14" s="41"/>
      <c r="AD14" s="8"/>
      <c r="AE14" s="9"/>
      <c r="AH14" s="91"/>
    </row>
    <row r="15" spans="1:34" ht="15.75" customHeight="1" thickBot="1" x14ac:dyDescent="0.3">
      <c r="E15" s="5"/>
      <c r="F15" s="5"/>
      <c r="G15" s="5"/>
      <c r="H15" s="7"/>
      <c r="I15" s="7"/>
      <c r="J15" s="5"/>
      <c r="K15" s="7"/>
      <c r="L15" s="7"/>
      <c r="M15" s="7"/>
      <c r="N15" s="22"/>
      <c r="O15" s="7"/>
      <c r="P15" s="29"/>
      <c r="R15" s="19"/>
      <c r="S15" s="5"/>
      <c r="T15" s="10"/>
      <c r="U15" s="5"/>
      <c r="V15" s="7"/>
      <c r="W15" s="17"/>
      <c r="X15" s="5"/>
      <c r="Y15" s="5"/>
      <c r="Z15" s="5"/>
      <c r="AA15" s="5"/>
      <c r="AB15" s="19"/>
      <c r="AC15" s="42"/>
      <c r="AD15" s="5"/>
      <c r="AE15" s="5"/>
      <c r="AF15" s="5"/>
      <c r="AG15" s="5"/>
      <c r="AH15" s="91"/>
    </row>
    <row r="16" spans="1:34" s="5" customFormat="1" ht="49.5" customHeight="1" thickBot="1" x14ac:dyDescent="0.3">
      <c r="A16" s="30"/>
      <c r="B16" s="30"/>
      <c r="C16" s="30"/>
      <c r="D16" s="30"/>
      <c r="E16" s="160" t="s">
        <v>498</v>
      </c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2"/>
    </row>
    <row r="17" spans="1:34" s="79" customFormat="1" ht="65.25" customHeight="1" thickBot="1" x14ac:dyDescent="0.3">
      <c r="A17" s="88" t="s">
        <v>158</v>
      </c>
      <c r="B17" s="93" t="s">
        <v>382</v>
      </c>
      <c r="C17" s="93" t="s">
        <v>383</v>
      </c>
      <c r="D17" s="104" t="s">
        <v>384</v>
      </c>
      <c r="E17" s="111" t="s">
        <v>172</v>
      </c>
      <c r="F17" s="111" t="s">
        <v>168</v>
      </c>
      <c r="G17" s="111" t="s">
        <v>167</v>
      </c>
      <c r="H17" s="111" t="s">
        <v>157</v>
      </c>
      <c r="I17" s="111" t="s">
        <v>164</v>
      </c>
      <c r="J17" s="112" t="s">
        <v>165</v>
      </c>
      <c r="K17" s="113" t="s">
        <v>146</v>
      </c>
      <c r="L17" s="113" t="s">
        <v>166</v>
      </c>
      <c r="M17" s="114" t="s">
        <v>155</v>
      </c>
      <c r="N17" s="115" t="s">
        <v>173</v>
      </c>
      <c r="O17" s="116" t="s">
        <v>156</v>
      </c>
      <c r="P17" s="117" t="s">
        <v>145</v>
      </c>
      <c r="R17" s="118"/>
      <c r="S17" s="119" t="s">
        <v>148</v>
      </c>
      <c r="T17" s="120" t="s">
        <v>147</v>
      </c>
      <c r="U17" s="112"/>
      <c r="V17" s="121" t="s">
        <v>153</v>
      </c>
      <c r="W17" s="122" t="s">
        <v>162</v>
      </c>
      <c r="X17" s="119" t="s">
        <v>149</v>
      </c>
      <c r="Y17" s="123" t="s">
        <v>151</v>
      </c>
      <c r="Z17" s="119" t="s">
        <v>152</v>
      </c>
      <c r="AA17" s="119"/>
      <c r="AB17" s="124"/>
      <c r="AC17" s="125" t="s">
        <v>161</v>
      </c>
      <c r="AD17" s="119" t="s">
        <v>159</v>
      </c>
      <c r="AE17" s="119" t="s">
        <v>160</v>
      </c>
      <c r="AF17" s="126"/>
      <c r="AG17" s="112"/>
      <c r="AH17" s="127" t="s">
        <v>501</v>
      </c>
    </row>
    <row r="18" spans="1:34" ht="15.75" customHeight="1" x14ac:dyDescent="0.25">
      <c r="E18" s="5"/>
      <c r="F18" s="5"/>
      <c r="G18" s="5"/>
      <c r="H18" s="7"/>
      <c r="I18" s="7"/>
      <c r="J18" s="5"/>
      <c r="K18" s="7"/>
      <c r="L18" s="7"/>
      <c r="M18" s="7"/>
      <c r="N18" s="22"/>
      <c r="O18" s="7"/>
      <c r="P18" s="29"/>
      <c r="R18" s="19"/>
      <c r="S18" s="5"/>
      <c r="T18" s="10"/>
      <c r="U18" s="5"/>
      <c r="V18" s="7"/>
      <c r="W18" s="17"/>
      <c r="X18" s="5"/>
      <c r="Y18" s="5"/>
      <c r="Z18" s="5"/>
      <c r="AA18" s="5"/>
      <c r="AB18" s="19"/>
      <c r="AC18" s="42"/>
      <c r="AD18" s="5"/>
      <c r="AE18" s="5"/>
      <c r="AF18" s="5"/>
      <c r="AG18" s="5"/>
      <c r="AH18" s="91"/>
    </row>
    <row r="19" spans="1:34" ht="15.75" customHeight="1" x14ac:dyDescent="0.25">
      <c r="B19" s="90" t="s">
        <v>169</v>
      </c>
      <c r="C19" s="90"/>
      <c r="D19" s="90"/>
      <c r="E19" s="5"/>
      <c r="F19" s="5"/>
      <c r="G19" s="5"/>
      <c r="H19" s="7"/>
      <c r="I19" s="7"/>
      <c r="J19" s="5"/>
      <c r="K19" s="7"/>
      <c r="L19" s="7"/>
      <c r="M19" s="7"/>
      <c r="N19" s="22"/>
      <c r="O19" s="7"/>
      <c r="P19" s="29"/>
      <c r="R19" s="19"/>
      <c r="S19" s="5"/>
      <c r="T19" s="10"/>
      <c r="U19" s="5"/>
      <c r="V19" s="7"/>
      <c r="W19" s="17"/>
      <c r="X19" s="5"/>
      <c r="Y19" s="5"/>
      <c r="Z19" s="5"/>
      <c r="AA19" s="5"/>
      <c r="AB19" s="19"/>
      <c r="AC19" s="42"/>
      <c r="AD19" s="5"/>
      <c r="AE19" s="5"/>
      <c r="AF19" s="5"/>
      <c r="AG19" s="5"/>
      <c r="AH19" s="91"/>
    </row>
    <row r="20" spans="1:34" ht="17.25" customHeight="1" x14ac:dyDescent="0.25">
      <c r="B20" s="80" t="s">
        <v>178</v>
      </c>
      <c r="C20" s="80" t="s">
        <v>174</v>
      </c>
      <c r="E20" s="128" t="s">
        <v>175</v>
      </c>
      <c r="F20" s="128" t="s">
        <v>176</v>
      </c>
      <c r="G20" s="128" t="s">
        <v>4</v>
      </c>
      <c r="H20" s="129" t="s">
        <v>177</v>
      </c>
      <c r="I20" s="129">
        <v>29</v>
      </c>
      <c r="J20" s="130" t="s">
        <v>5</v>
      </c>
      <c r="K20" s="131">
        <v>0.34513888888888888</v>
      </c>
      <c r="L20" s="131">
        <v>0.62013888888888891</v>
      </c>
      <c r="M20" s="132">
        <f>IF(OR(K20=0,L20=0),"",L20-K20)</f>
        <v>0.27500000000000002</v>
      </c>
      <c r="N20" s="107">
        <v>1</v>
      </c>
      <c r="O20" s="27">
        <f>IF(M20="","",((M20+(N20*List1!$K$1))))</f>
        <v>0.28541666666666671</v>
      </c>
      <c r="P20" s="133">
        <f>IFERROR(RANK(O$20:O$23,$O$20:$O$23,1),"")</f>
        <v>4</v>
      </c>
      <c r="R20" s="134"/>
      <c r="S20" s="135"/>
      <c r="T20" s="136"/>
      <c r="V20" s="79" t="s">
        <v>150</v>
      </c>
      <c r="W20" s="137">
        <v>651692182.66666698</v>
      </c>
      <c r="X20" s="129" t="s">
        <v>9</v>
      </c>
      <c r="Y20" s="129" t="s">
        <v>150</v>
      </c>
      <c r="Z20" s="129" t="s">
        <v>150</v>
      </c>
      <c r="AA20" s="129" t="s">
        <v>150</v>
      </c>
      <c r="AB20" s="138" t="s">
        <v>10</v>
      </c>
      <c r="AC20" s="139" t="s">
        <v>385</v>
      </c>
      <c r="AD20" s="128" t="s">
        <v>11</v>
      </c>
      <c r="AE20" s="140">
        <v>44405.822453703702</v>
      </c>
      <c r="AH20" s="141">
        <f t="shared" ref="AH20:AH23" si="1">(I20/(L20-K20))/24</f>
        <v>4.3939393939393936</v>
      </c>
    </row>
    <row r="21" spans="1:34" ht="16" customHeight="1" x14ac:dyDescent="0.25">
      <c r="B21" s="80" t="s">
        <v>178</v>
      </c>
      <c r="C21" s="80" t="s">
        <v>179</v>
      </c>
      <c r="E21" s="128" t="s">
        <v>12</v>
      </c>
      <c r="F21" s="128" t="s">
        <v>181</v>
      </c>
      <c r="G21" s="128" t="s">
        <v>13</v>
      </c>
      <c r="H21" s="129" t="s">
        <v>180</v>
      </c>
      <c r="I21" s="129">
        <v>29</v>
      </c>
      <c r="J21" s="130" t="s">
        <v>5</v>
      </c>
      <c r="K21" s="131">
        <v>0.34652777777777777</v>
      </c>
      <c r="L21" s="131">
        <v>0.54652777777777783</v>
      </c>
      <c r="M21" s="132">
        <f>IF(OR(K21=0,L21=0),"",L21-K21)</f>
        <v>0.20000000000000007</v>
      </c>
      <c r="O21" s="27">
        <f>IF(M21="","",((M21+(N21*List1!$K$1))))</f>
        <v>0.20000000000000007</v>
      </c>
      <c r="P21" s="133">
        <f>IFERROR(RANK(O$20:O$23,$O$20:$O$23,1),"")</f>
        <v>1</v>
      </c>
      <c r="R21" s="134"/>
      <c r="S21" s="135"/>
      <c r="T21" s="143" t="s">
        <v>79</v>
      </c>
      <c r="V21" s="79" t="s">
        <v>150</v>
      </c>
      <c r="W21" s="137">
        <v>601637809.66666698</v>
      </c>
      <c r="X21" s="129"/>
      <c r="Y21" s="129" t="s">
        <v>150</v>
      </c>
      <c r="Z21" s="129" t="s">
        <v>150</v>
      </c>
      <c r="AA21" s="129" t="s">
        <v>150</v>
      </c>
      <c r="AB21" s="138" t="s">
        <v>8</v>
      </c>
      <c r="AC21" s="139" t="s">
        <v>386</v>
      </c>
      <c r="AD21" s="128" t="s">
        <v>80</v>
      </c>
      <c r="AE21" s="140">
        <v>44392.985289351855</v>
      </c>
      <c r="AH21" s="141">
        <f t="shared" si="1"/>
        <v>6.0416666666666643</v>
      </c>
    </row>
    <row r="22" spans="1:34" ht="16" customHeight="1" x14ac:dyDescent="0.25">
      <c r="B22" s="80" t="s">
        <v>178</v>
      </c>
      <c r="C22" s="80" t="s">
        <v>179</v>
      </c>
      <c r="E22" s="128" t="s">
        <v>225</v>
      </c>
      <c r="F22" s="128" t="s">
        <v>226</v>
      </c>
      <c r="G22" s="128" t="s">
        <v>13</v>
      </c>
      <c r="H22" s="129" t="s">
        <v>180</v>
      </c>
      <c r="I22" s="129">
        <v>29</v>
      </c>
      <c r="J22" s="130" t="s">
        <v>5</v>
      </c>
      <c r="K22" s="131">
        <v>0.37847222222222227</v>
      </c>
      <c r="L22" s="131">
        <v>0.64166666666666672</v>
      </c>
      <c r="M22" s="132">
        <f>IF(OR(K22=0,L22=0),"",L22-K22)</f>
        <v>0.26319444444444445</v>
      </c>
      <c r="O22" s="27">
        <f>IF(M22="","",((M22+(N22*List1!$K$1))))</f>
        <v>0.26319444444444445</v>
      </c>
      <c r="P22" s="133">
        <f>IFERROR(RANK(O$20:O$23,$O$20:$O$23,1),"")</f>
        <v>3</v>
      </c>
      <c r="R22" s="134"/>
      <c r="S22" s="135"/>
      <c r="T22" s="143" t="s">
        <v>79</v>
      </c>
      <c r="V22" s="79" t="s">
        <v>150</v>
      </c>
      <c r="W22" s="137">
        <v>601637809.66666698</v>
      </c>
      <c r="X22" s="129"/>
      <c r="Y22" s="129" t="s">
        <v>150</v>
      </c>
      <c r="Z22" s="129" t="s">
        <v>150</v>
      </c>
      <c r="AA22" s="129" t="s">
        <v>150</v>
      </c>
      <c r="AB22" s="138" t="s">
        <v>8</v>
      </c>
      <c r="AC22" s="139" t="s">
        <v>386</v>
      </c>
      <c r="AD22" s="128" t="s">
        <v>80</v>
      </c>
      <c r="AE22" s="140">
        <v>44392.985289351855</v>
      </c>
      <c r="AH22" s="141">
        <f t="shared" ref="AH22" si="2">(I22/(L22-K22))/24</f>
        <v>4.5910290237467022</v>
      </c>
    </row>
    <row r="23" spans="1:34" ht="17.25" customHeight="1" x14ac:dyDescent="0.25">
      <c r="B23" s="80" t="s">
        <v>178</v>
      </c>
      <c r="C23" s="80" t="s">
        <v>179</v>
      </c>
      <c r="E23" s="128" t="s">
        <v>182</v>
      </c>
      <c r="F23" s="128" t="s">
        <v>183</v>
      </c>
      <c r="G23" s="128" t="s">
        <v>4</v>
      </c>
      <c r="H23" s="129" t="s">
        <v>180</v>
      </c>
      <c r="I23" s="129">
        <v>29</v>
      </c>
      <c r="J23" s="130" t="s">
        <v>5</v>
      </c>
      <c r="K23" s="131">
        <v>0.34791666666666665</v>
      </c>
      <c r="L23" s="131">
        <v>0.57222222222222219</v>
      </c>
      <c r="M23" s="132">
        <f>IF(OR(K23=0,L23=0),"",L23-K23)</f>
        <v>0.22430555555555554</v>
      </c>
      <c r="O23" s="27">
        <f>IF(M23="","",((M23+(N23*List1!$K$1))))</f>
        <v>0.22430555555555554</v>
      </c>
      <c r="P23" s="133">
        <f>IFERROR(RANK(O$20:O$23,$O$20:$O$23,1),"")</f>
        <v>2</v>
      </c>
      <c r="R23" s="134"/>
      <c r="S23" s="135"/>
      <c r="T23" s="136"/>
      <c r="V23" s="79" t="s">
        <v>150</v>
      </c>
      <c r="W23" s="137">
        <v>576610623.16666698</v>
      </c>
      <c r="X23" s="129" t="s">
        <v>9</v>
      </c>
      <c r="Y23" s="129" t="s">
        <v>150</v>
      </c>
      <c r="Z23" s="129" t="s">
        <v>150</v>
      </c>
      <c r="AA23" s="129" t="s">
        <v>150</v>
      </c>
      <c r="AB23" s="138" t="s">
        <v>10</v>
      </c>
      <c r="AC23" s="139" t="s">
        <v>387</v>
      </c>
      <c r="AD23" s="128" t="s">
        <v>11</v>
      </c>
      <c r="AE23" s="140">
        <v>44405.822453703702</v>
      </c>
      <c r="AH23" s="141">
        <f t="shared" si="1"/>
        <v>5.3869969040247687</v>
      </c>
    </row>
    <row r="24" spans="1:34" ht="15.75" customHeight="1" x14ac:dyDescent="0.25">
      <c r="T24" s="12"/>
    </row>
    <row r="25" spans="1:34" ht="17.25" customHeight="1" x14ac:dyDescent="0.25">
      <c r="B25" s="80" t="s">
        <v>178</v>
      </c>
      <c r="C25" s="80" t="s">
        <v>174</v>
      </c>
      <c r="E25" s="128" t="s">
        <v>184</v>
      </c>
      <c r="F25" s="128" t="s">
        <v>185</v>
      </c>
      <c r="G25" s="128" t="s">
        <v>186</v>
      </c>
      <c r="H25" s="129" t="s">
        <v>180</v>
      </c>
      <c r="I25" s="129">
        <v>29</v>
      </c>
      <c r="J25" s="144" t="s">
        <v>14</v>
      </c>
      <c r="K25" s="131">
        <v>0.35486111111111113</v>
      </c>
      <c r="L25" s="131">
        <v>0.49513888888888885</v>
      </c>
      <c r="M25" s="132">
        <f t="shared" ref="M25:M39" si="3">IF(OR(K25=0,L25=0),"",L25-K25)</f>
        <v>0.14027777777777772</v>
      </c>
      <c r="O25" s="27">
        <f>IF(M25="","",((M25+(N25*List1!$K$1))))</f>
        <v>0.14027777777777772</v>
      </c>
      <c r="P25" s="133">
        <f t="shared" ref="P25:P39" si="4">IFERROR(RANK(O$25:O$39,$O$25:$O$39,1),"")</f>
        <v>1</v>
      </c>
      <c r="R25" s="142"/>
      <c r="S25" s="135"/>
      <c r="T25" s="143" t="s">
        <v>23</v>
      </c>
      <c r="V25" s="79" t="s">
        <v>150</v>
      </c>
      <c r="W25" s="137">
        <v>733621223</v>
      </c>
      <c r="X25" s="129"/>
      <c r="Y25" s="129" t="s">
        <v>150</v>
      </c>
      <c r="Z25" s="129" t="s">
        <v>150</v>
      </c>
      <c r="AA25" s="129" t="s">
        <v>150</v>
      </c>
      <c r="AB25" s="138" t="s">
        <v>8</v>
      </c>
      <c r="AC25" s="139" t="s">
        <v>388</v>
      </c>
      <c r="AD25" s="128" t="s">
        <v>24</v>
      </c>
      <c r="AE25" s="140">
        <v>44380.47796290509</v>
      </c>
      <c r="AH25" s="141">
        <f t="shared" ref="AH25:AH39" si="5">(I25/(L25-K25))/24</f>
        <v>8.613861386138618</v>
      </c>
    </row>
    <row r="26" spans="1:34" ht="17.25" customHeight="1" x14ac:dyDescent="0.25">
      <c r="B26" s="80" t="s">
        <v>178</v>
      </c>
      <c r="C26" s="80" t="s">
        <v>174</v>
      </c>
      <c r="E26" s="128" t="s">
        <v>187</v>
      </c>
      <c r="F26" s="128" t="s">
        <v>188</v>
      </c>
      <c r="G26" s="128" t="s">
        <v>189</v>
      </c>
      <c r="H26" s="129" t="s">
        <v>180</v>
      </c>
      <c r="I26" s="129">
        <v>29</v>
      </c>
      <c r="J26" s="144" t="s">
        <v>14</v>
      </c>
      <c r="K26" s="131">
        <v>0.34652777777777777</v>
      </c>
      <c r="L26" s="131">
        <v>0.65555555555555556</v>
      </c>
      <c r="M26" s="132">
        <f t="shared" si="3"/>
        <v>0.30902777777777779</v>
      </c>
      <c r="O26" s="27">
        <f>IF(M26="","",((M26+(N26*List1!$K$1))))</f>
        <v>0.30902777777777779</v>
      </c>
      <c r="P26" s="133">
        <f t="shared" si="4"/>
        <v>10</v>
      </c>
      <c r="R26" s="142"/>
      <c r="S26" s="135"/>
      <c r="T26" s="143" t="s">
        <v>23</v>
      </c>
      <c r="V26" s="79" t="s">
        <v>150</v>
      </c>
      <c r="W26" s="137">
        <v>733621224</v>
      </c>
      <c r="X26" s="129"/>
      <c r="Y26" s="129" t="s">
        <v>150</v>
      </c>
      <c r="Z26" s="129" t="s">
        <v>150</v>
      </c>
      <c r="AA26" s="129" t="s">
        <v>150</v>
      </c>
      <c r="AB26" s="138" t="s">
        <v>8</v>
      </c>
      <c r="AC26" s="139" t="s">
        <v>389</v>
      </c>
      <c r="AD26" s="128" t="s">
        <v>24</v>
      </c>
      <c r="AE26" s="140">
        <v>44381.47796290509</v>
      </c>
      <c r="AH26" s="141">
        <f t="shared" si="5"/>
        <v>3.9101123595505616</v>
      </c>
    </row>
    <row r="27" spans="1:34" ht="17.25" customHeight="1" x14ac:dyDescent="0.25">
      <c r="B27" s="80" t="s">
        <v>178</v>
      </c>
      <c r="C27" s="80" t="s">
        <v>179</v>
      </c>
      <c r="E27" s="128" t="s">
        <v>190</v>
      </c>
      <c r="F27" s="128" t="s">
        <v>191</v>
      </c>
      <c r="G27" s="128" t="s">
        <v>18</v>
      </c>
      <c r="H27" s="129" t="s">
        <v>177</v>
      </c>
      <c r="I27" s="129">
        <v>29</v>
      </c>
      <c r="J27" s="144" t="s">
        <v>14</v>
      </c>
      <c r="K27" s="131">
        <v>0.35138888888888892</v>
      </c>
      <c r="L27" s="131">
        <v>0.70763888888888893</v>
      </c>
      <c r="M27" s="132">
        <f t="shared" si="3"/>
        <v>0.35625000000000001</v>
      </c>
      <c r="N27" s="107">
        <v>1</v>
      </c>
      <c r="O27" s="27">
        <f>IF(M27="","",((M27+(N27*List1!$K$1))))</f>
        <v>0.3666666666666667</v>
      </c>
      <c r="P27" s="133">
        <f t="shared" si="4"/>
        <v>15</v>
      </c>
      <c r="R27" s="142"/>
      <c r="S27" s="135"/>
      <c r="T27" s="143" t="s">
        <v>23</v>
      </c>
      <c r="V27" s="79" t="s">
        <v>150</v>
      </c>
      <c r="W27" s="137">
        <v>733621226</v>
      </c>
      <c r="X27" s="129"/>
      <c r="Y27" s="129" t="s">
        <v>150</v>
      </c>
      <c r="Z27" s="129" t="s">
        <v>150</v>
      </c>
      <c r="AA27" s="129" t="s">
        <v>150</v>
      </c>
      <c r="AB27" s="138" t="s">
        <v>8</v>
      </c>
      <c r="AC27" s="139" t="s">
        <v>390</v>
      </c>
      <c r="AD27" s="128" t="s">
        <v>24</v>
      </c>
      <c r="AE27" s="140">
        <v>44383.47796290509</v>
      </c>
      <c r="AH27" s="141">
        <f t="shared" si="5"/>
        <v>3.3918128654970761</v>
      </c>
    </row>
    <row r="28" spans="1:34" ht="17.25" customHeight="1" x14ac:dyDescent="0.25">
      <c r="B28" s="80" t="s">
        <v>178</v>
      </c>
      <c r="C28" s="80" t="s">
        <v>179</v>
      </c>
      <c r="E28" s="128" t="s">
        <v>192</v>
      </c>
      <c r="F28" s="128" t="s">
        <v>89</v>
      </c>
      <c r="G28" s="128" t="s">
        <v>193</v>
      </c>
      <c r="H28" s="129" t="s">
        <v>177</v>
      </c>
      <c r="I28" s="129">
        <v>29</v>
      </c>
      <c r="J28" s="144" t="s">
        <v>14</v>
      </c>
      <c r="K28" s="131">
        <v>0.3520833333333333</v>
      </c>
      <c r="L28" s="131">
        <v>0.68819444444444444</v>
      </c>
      <c r="M28" s="132">
        <f t="shared" si="3"/>
        <v>0.33611111111111114</v>
      </c>
      <c r="O28" s="27">
        <f>IF(M28="","",((M28+(N28*List1!$K$1))))</f>
        <v>0.33611111111111114</v>
      </c>
      <c r="P28" s="133">
        <f t="shared" si="4"/>
        <v>14</v>
      </c>
      <c r="R28" s="142"/>
      <c r="S28" s="135"/>
      <c r="T28" s="143" t="s">
        <v>23</v>
      </c>
      <c r="V28" s="79" t="s">
        <v>150</v>
      </c>
      <c r="W28" s="137">
        <v>733621227</v>
      </c>
      <c r="X28" s="129"/>
      <c r="Y28" s="129" t="s">
        <v>150</v>
      </c>
      <c r="Z28" s="129" t="s">
        <v>150</v>
      </c>
      <c r="AA28" s="129" t="s">
        <v>150</v>
      </c>
      <c r="AB28" s="138" t="s">
        <v>8</v>
      </c>
      <c r="AC28" s="139" t="s">
        <v>391</v>
      </c>
      <c r="AD28" s="128" t="s">
        <v>24</v>
      </c>
      <c r="AE28" s="140">
        <v>44384.47796290509</v>
      </c>
      <c r="AH28" s="141">
        <f t="shared" si="5"/>
        <v>3.5950413223140494</v>
      </c>
    </row>
    <row r="29" spans="1:34" ht="17.25" customHeight="1" x14ac:dyDescent="0.25">
      <c r="B29" s="80" t="s">
        <v>178</v>
      </c>
      <c r="C29" s="80" t="s">
        <v>179</v>
      </c>
      <c r="E29" s="128" t="s">
        <v>194</v>
      </c>
      <c r="F29" s="128" t="s">
        <v>195</v>
      </c>
      <c r="G29" s="128" t="s">
        <v>196</v>
      </c>
      <c r="H29" s="129" t="s">
        <v>180</v>
      </c>
      <c r="I29" s="129">
        <v>29</v>
      </c>
      <c r="J29" s="144" t="s">
        <v>14</v>
      </c>
      <c r="K29" s="131">
        <v>0.3527777777777778</v>
      </c>
      <c r="L29" s="131">
        <v>0.6020833333333333</v>
      </c>
      <c r="M29" s="132">
        <f t="shared" si="3"/>
        <v>0.2493055555555555</v>
      </c>
      <c r="O29" s="27">
        <f>IF(M29="","",((M29+(N29*List1!$K$1))))</f>
        <v>0.2493055555555555</v>
      </c>
      <c r="P29" s="133">
        <f t="shared" si="4"/>
        <v>3</v>
      </c>
      <c r="R29" s="142"/>
      <c r="S29" s="135"/>
      <c r="T29" s="143" t="s">
        <v>23</v>
      </c>
      <c r="V29" s="79" t="s">
        <v>150</v>
      </c>
      <c r="W29" s="137">
        <v>733621228</v>
      </c>
      <c r="X29" s="129"/>
      <c r="Y29" s="129" t="s">
        <v>150</v>
      </c>
      <c r="Z29" s="129" t="s">
        <v>150</v>
      </c>
      <c r="AA29" s="129" t="s">
        <v>150</v>
      </c>
      <c r="AB29" s="138" t="s">
        <v>8</v>
      </c>
      <c r="AC29" s="139" t="s">
        <v>392</v>
      </c>
      <c r="AD29" s="128" t="s">
        <v>24</v>
      </c>
      <c r="AE29" s="140">
        <v>44385.47796290509</v>
      </c>
      <c r="AH29" s="141">
        <f t="shared" si="5"/>
        <v>4.8467966573816161</v>
      </c>
    </row>
    <row r="30" spans="1:34" ht="17.25" customHeight="1" x14ac:dyDescent="0.25">
      <c r="B30" s="80" t="s">
        <v>178</v>
      </c>
      <c r="C30" s="80" t="s">
        <v>179</v>
      </c>
      <c r="E30" s="158" t="s">
        <v>197</v>
      </c>
      <c r="F30" s="128" t="s">
        <v>198</v>
      </c>
      <c r="G30" s="128" t="s">
        <v>199</v>
      </c>
      <c r="H30" s="129" t="s">
        <v>177</v>
      </c>
      <c r="I30" s="129">
        <v>29</v>
      </c>
      <c r="J30" s="144" t="s">
        <v>14</v>
      </c>
      <c r="K30" s="131">
        <v>0.35347222222222219</v>
      </c>
      <c r="L30" s="131">
        <v>0.61041666666666672</v>
      </c>
      <c r="M30" s="132">
        <f t="shared" si="3"/>
        <v>0.25694444444444453</v>
      </c>
      <c r="O30" s="27">
        <f>IF(M30="","",((M30+(N30*List1!$K$1))))</f>
        <v>0.25694444444444453</v>
      </c>
      <c r="P30" s="133">
        <f t="shared" si="4"/>
        <v>4</v>
      </c>
      <c r="R30" s="142"/>
      <c r="S30" s="135"/>
      <c r="T30" s="143" t="s">
        <v>23</v>
      </c>
      <c r="V30" s="79" t="s">
        <v>150</v>
      </c>
      <c r="W30" s="137">
        <v>733621229</v>
      </c>
      <c r="X30" s="129"/>
      <c r="Y30" s="129" t="s">
        <v>150</v>
      </c>
      <c r="Z30" s="129" t="s">
        <v>150</v>
      </c>
      <c r="AA30" s="129" t="s">
        <v>150</v>
      </c>
      <c r="AB30" s="138" t="s">
        <v>8</v>
      </c>
      <c r="AC30" s="139" t="s">
        <v>393</v>
      </c>
      <c r="AD30" s="128" t="s">
        <v>24</v>
      </c>
      <c r="AE30" s="140">
        <v>44386.47796290509</v>
      </c>
      <c r="AH30" s="141">
        <f t="shared" si="5"/>
        <v>4.7027027027027009</v>
      </c>
    </row>
    <row r="31" spans="1:34" ht="17.25" customHeight="1" x14ac:dyDescent="0.25">
      <c r="B31" s="80" t="s">
        <v>178</v>
      </c>
      <c r="C31" s="80" t="s">
        <v>179</v>
      </c>
      <c r="E31" s="128" t="s">
        <v>130</v>
      </c>
      <c r="F31" s="128" t="s">
        <v>131</v>
      </c>
      <c r="G31" s="128" t="s">
        <v>31</v>
      </c>
      <c r="H31" s="129" t="s">
        <v>177</v>
      </c>
      <c r="I31" s="129">
        <v>29</v>
      </c>
      <c r="J31" s="144" t="s">
        <v>14</v>
      </c>
      <c r="K31" s="131">
        <v>0.3444444444444445</v>
      </c>
      <c r="L31" s="131">
        <v>0.67638888888888893</v>
      </c>
      <c r="M31" s="132">
        <f t="shared" si="3"/>
        <v>0.33194444444444443</v>
      </c>
      <c r="O31" s="27">
        <f>IF(M31="","",((M31+(N31*List1!$K$1))))</f>
        <v>0.33194444444444443</v>
      </c>
      <c r="P31" s="133">
        <f t="shared" si="4"/>
        <v>12</v>
      </c>
      <c r="R31" s="142"/>
      <c r="S31" s="135"/>
      <c r="T31" s="143" t="s">
        <v>23</v>
      </c>
      <c r="V31" s="79" t="s">
        <v>150</v>
      </c>
      <c r="W31" s="137">
        <v>733621231</v>
      </c>
      <c r="X31" s="129"/>
      <c r="Y31" s="129" t="s">
        <v>150</v>
      </c>
      <c r="Z31" s="129" t="s">
        <v>150</v>
      </c>
      <c r="AA31" s="129" t="s">
        <v>150</v>
      </c>
      <c r="AB31" s="138" t="s">
        <v>8</v>
      </c>
      <c r="AC31" s="139" t="s">
        <v>394</v>
      </c>
      <c r="AD31" s="128" t="s">
        <v>24</v>
      </c>
      <c r="AE31" s="140">
        <v>44388.47796290509</v>
      </c>
      <c r="AH31" s="141">
        <f>(I31/(L32-K31))/24</f>
        <v>3.6401673640167367</v>
      </c>
    </row>
    <row r="32" spans="1:34" ht="17.25" customHeight="1" x14ac:dyDescent="0.25">
      <c r="B32" s="80" t="s">
        <v>178</v>
      </c>
      <c r="C32" s="80" t="s">
        <v>179</v>
      </c>
      <c r="E32" s="128" t="s">
        <v>200</v>
      </c>
      <c r="F32" s="128" t="s">
        <v>201</v>
      </c>
      <c r="G32" s="128" t="s">
        <v>115</v>
      </c>
      <c r="H32" s="129" t="s">
        <v>180</v>
      </c>
      <c r="I32" s="129">
        <v>29</v>
      </c>
      <c r="J32" s="144" t="s">
        <v>14</v>
      </c>
      <c r="K32" s="131">
        <v>0.34375</v>
      </c>
      <c r="L32" s="131">
        <v>0.67638888888888893</v>
      </c>
      <c r="M32" s="132">
        <f t="shared" si="3"/>
        <v>0.33263888888888893</v>
      </c>
      <c r="O32" s="27">
        <f>IF(M32="","",((M32+(N32*List1!$K$1))))</f>
        <v>0.33263888888888893</v>
      </c>
      <c r="P32" s="133">
        <f t="shared" si="4"/>
        <v>13</v>
      </c>
      <c r="R32" s="142"/>
      <c r="S32" s="135"/>
      <c r="T32" s="143" t="s">
        <v>23</v>
      </c>
      <c r="V32" s="79" t="s">
        <v>150</v>
      </c>
      <c r="W32" s="137">
        <v>733621232</v>
      </c>
      <c r="X32" s="129"/>
      <c r="Y32" s="129" t="s">
        <v>150</v>
      </c>
      <c r="Z32" s="129" t="s">
        <v>150</v>
      </c>
      <c r="AA32" s="129" t="s">
        <v>150</v>
      </c>
      <c r="AB32" s="138" t="s">
        <v>8</v>
      </c>
      <c r="AC32" s="139" t="s">
        <v>395</v>
      </c>
      <c r="AD32" s="128" t="s">
        <v>24</v>
      </c>
      <c r="AE32" s="140">
        <v>44389.47796290509</v>
      </c>
      <c r="AH32" s="141">
        <f>(I32/(L33-K32))/24</f>
        <v>3.8839285714285712</v>
      </c>
    </row>
    <row r="33" spans="2:34" ht="17.25" customHeight="1" x14ac:dyDescent="0.25">
      <c r="B33" s="80" t="s">
        <v>178</v>
      </c>
      <c r="C33" s="80" t="s">
        <v>179</v>
      </c>
      <c r="E33" s="128" t="s">
        <v>202</v>
      </c>
      <c r="F33" s="128" t="s">
        <v>203</v>
      </c>
      <c r="G33" s="128" t="s">
        <v>28</v>
      </c>
      <c r="H33" s="129" t="s">
        <v>180</v>
      </c>
      <c r="I33" s="129">
        <v>29</v>
      </c>
      <c r="J33" s="144" t="s">
        <v>14</v>
      </c>
      <c r="K33" s="131">
        <v>0.34861111111111115</v>
      </c>
      <c r="L33" s="131">
        <v>0.65486111111111112</v>
      </c>
      <c r="M33" s="132">
        <f t="shared" si="3"/>
        <v>0.30624999999999997</v>
      </c>
      <c r="O33" s="27">
        <f>IF(M33="","",((M33+(N33*List1!$K$1))))</f>
        <v>0.30624999999999997</v>
      </c>
      <c r="P33" s="133">
        <f t="shared" si="4"/>
        <v>8</v>
      </c>
      <c r="R33" s="142"/>
      <c r="S33" s="135"/>
      <c r="T33" s="143" t="s">
        <v>23</v>
      </c>
      <c r="V33" s="79" t="s">
        <v>150</v>
      </c>
      <c r="W33" s="137">
        <v>733621233</v>
      </c>
      <c r="X33" s="129"/>
      <c r="Y33" s="129" t="s">
        <v>150</v>
      </c>
      <c r="Z33" s="129" t="s">
        <v>150</v>
      </c>
      <c r="AA33" s="129" t="s">
        <v>150</v>
      </c>
      <c r="AB33" s="138" t="s">
        <v>8</v>
      </c>
      <c r="AC33" s="139" t="s">
        <v>396</v>
      </c>
      <c r="AD33" s="128" t="s">
        <v>24</v>
      </c>
      <c r="AE33" s="140">
        <v>44390.47796290509</v>
      </c>
      <c r="AH33" s="141">
        <f t="shared" si="5"/>
        <v>3.9455782312925174</v>
      </c>
    </row>
    <row r="34" spans="2:34" ht="17.25" customHeight="1" x14ac:dyDescent="0.25">
      <c r="B34" s="80" t="s">
        <v>178</v>
      </c>
      <c r="C34" s="80" t="s">
        <v>179</v>
      </c>
      <c r="E34" s="128" t="s">
        <v>32</v>
      </c>
      <c r="F34" s="128" t="s">
        <v>30</v>
      </c>
      <c r="G34" s="128" t="s">
        <v>40</v>
      </c>
      <c r="H34" s="129" t="s">
        <v>180</v>
      </c>
      <c r="I34" s="129">
        <v>29</v>
      </c>
      <c r="J34" s="144" t="s">
        <v>14</v>
      </c>
      <c r="K34" s="131">
        <v>0.34722222222222227</v>
      </c>
      <c r="L34" s="131">
        <v>0.65277777777777779</v>
      </c>
      <c r="M34" s="132">
        <f t="shared" si="3"/>
        <v>0.30555555555555552</v>
      </c>
      <c r="O34" s="27">
        <f>IF(M34="","",((M34+(N34*List1!$K$1))))</f>
        <v>0.30555555555555552</v>
      </c>
      <c r="P34" s="133">
        <f t="shared" si="4"/>
        <v>7</v>
      </c>
      <c r="R34" s="142"/>
      <c r="S34" s="135"/>
      <c r="T34" s="143" t="s">
        <v>23</v>
      </c>
      <c r="V34" s="79" t="s">
        <v>150</v>
      </c>
      <c r="W34" s="137">
        <v>733621234</v>
      </c>
      <c r="X34" s="129"/>
      <c r="Y34" s="129" t="s">
        <v>150</v>
      </c>
      <c r="Z34" s="129" t="s">
        <v>150</v>
      </c>
      <c r="AA34" s="129" t="s">
        <v>150</v>
      </c>
      <c r="AB34" s="138" t="s">
        <v>8</v>
      </c>
      <c r="AC34" s="139" t="s">
        <v>397</v>
      </c>
      <c r="AD34" s="128" t="s">
        <v>24</v>
      </c>
      <c r="AE34" s="140">
        <v>44391.47796290509</v>
      </c>
      <c r="AH34" s="141">
        <f t="shared" si="5"/>
        <v>3.954545454545455</v>
      </c>
    </row>
    <row r="35" spans="2:34" ht="17.25" customHeight="1" x14ac:dyDescent="0.25">
      <c r="B35" s="80" t="s">
        <v>178</v>
      </c>
      <c r="C35" s="80" t="s">
        <v>179</v>
      </c>
      <c r="E35" s="128" t="s">
        <v>29</v>
      </c>
      <c r="F35" s="128" t="s">
        <v>204</v>
      </c>
      <c r="G35" s="128" t="s">
        <v>31</v>
      </c>
      <c r="H35" s="129" t="s">
        <v>180</v>
      </c>
      <c r="I35" s="129">
        <v>29</v>
      </c>
      <c r="J35" s="144" t="s">
        <v>14</v>
      </c>
      <c r="K35" s="131">
        <v>0.34791666666666665</v>
      </c>
      <c r="L35" s="131">
        <v>0.65277777777777779</v>
      </c>
      <c r="M35" s="132">
        <f t="shared" si="3"/>
        <v>0.30486111111111114</v>
      </c>
      <c r="O35" s="27">
        <f>IF(M35="","",((M35+(N35*List1!$K$1))))</f>
        <v>0.30486111111111114</v>
      </c>
      <c r="P35" s="133">
        <f t="shared" si="4"/>
        <v>6</v>
      </c>
      <c r="R35" s="142"/>
      <c r="S35" s="135"/>
      <c r="T35" s="143" t="s">
        <v>23</v>
      </c>
      <c r="V35" s="79" t="s">
        <v>150</v>
      </c>
      <c r="W35" s="137">
        <v>733621235</v>
      </c>
      <c r="X35" s="129"/>
      <c r="Y35" s="129" t="s">
        <v>150</v>
      </c>
      <c r="Z35" s="129" t="s">
        <v>150</v>
      </c>
      <c r="AA35" s="129" t="s">
        <v>150</v>
      </c>
      <c r="AB35" s="138" t="s">
        <v>8</v>
      </c>
      <c r="AC35" s="139" t="s">
        <v>398</v>
      </c>
      <c r="AD35" s="128" t="s">
        <v>24</v>
      </c>
      <c r="AE35" s="140">
        <v>44392.47796290509</v>
      </c>
      <c r="AH35" s="141">
        <f t="shared" si="5"/>
        <v>3.963553530751708</v>
      </c>
    </row>
    <row r="36" spans="2:34" ht="17.25" customHeight="1" x14ac:dyDescent="0.25">
      <c r="B36" s="80" t="s">
        <v>178</v>
      </c>
      <c r="C36" s="80" t="s">
        <v>179</v>
      </c>
      <c r="E36" s="128" t="s">
        <v>205</v>
      </c>
      <c r="F36" s="128" t="s">
        <v>206</v>
      </c>
      <c r="G36" s="128" t="s">
        <v>207</v>
      </c>
      <c r="H36" s="129" t="s">
        <v>180</v>
      </c>
      <c r="I36" s="129">
        <v>29</v>
      </c>
      <c r="J36" s="144" t="s">
        <v>14</v>
      </c>
      <c r="K36" s="131">
        <v>0.34930555555555554</v>
      </c>
      <c r="L36" s="131">
        <v>0.5708333333333333</v>
      </c>
      <c r="M36" s="132">
        <f t="shared" si="3"/>
        <v>0.22152777777777777</v>
      </c>
      <c r="O36" s="27">
        <f>IF(M36="","",((M36+(N36*List1!$K$1))))</f>
        <v>0.22152777777777777</v>
      </c>
      <c r="P36" s="133">
        <f t="shared" si="4"/>
        <v>2</v>
      </c>
      <c r="R36" s="142"/>
      <c r="S36" s="135"/>
      <c r="T36" s="143" t="s">
        <v>23</v>
      </c>
      <c r="V36" s="79" t="s">
        <v>150</v>
      </c>
      <c r="W36" s="137">
        <v>733621236</v>
      </c>
      <c r="X36" s="129"/>
      <c r="Y36" s="129" t="s">
        <v>150</v>
      </c>
      <c r="Z36" s="129" t="s">
        <v>150</v>
      </c>
      <c r="AA36" s="129" t="s">
        <v>150</v>
      </c>
      <c r="AB36" s="138" t="s">
        <v>8</v>
      </c>
      <c r="AC36" s="139" t="s">
        <v>399</v>
      </c>
      <c r="AD36" s="128" t="s">
        <v>24</v>
      </c>
      <c r="AE36" s="140">
        <v>44393.47796290509</v>
      </c>
      <c r="AH36" s="141">
        <f t="shared" si="5"/>
        <v>5.4545454545454541</v>
      </c>
    </row>
    <row r="37" spans="2:34" ht="17.25" customHeight="1" x14ac:dyDescent="0.25">
      <c r="B37" s="80" t="s">
        <v>178</v>
      </c>
      <c r="C37" s="80" t="s">
        <v>179</v>
      </c>
      <c r="E37" s="128" t="s">
        <v>208</v>
      </c>
      <c r="F37" s="128" t="s">
        <v>209</v>
      </c>
      <c r="G37" s="128" t="s">
        <v>210</v>
      </c>
      <c r="H37" s="129" t="s">
        <v>180</v>
      </c>
      <c r="I37" s="129">
        <v>29</v>
      </c>
      <c r="J37" s="144" t="s">
        <v>14</v>
      </c>
      <c r="K37" s="131">
        <v>0.34513888888888888</v>
      </c>
      <c r="L37" s="131">
        <v>0.65555555555555556</v>
      </c>
      <c r="M37" s="132">
        <f t="shared" si="3"/>
        <v>0.31041666666666667</v>
      </c>
      <c r="O37" s="27">
        <f>IF(M37="","",((M37+(N37*List1!$K$1))))</f>
        <v>0.31041666666666667</v>
      </c>
      <c r="P37" s="133">
        <f t="shared" si="4"/>
        <v>11</v>
      </c>
      <c r="R37" s="142"/>
      <c r="S37" s="135"/>
      <c r="T37" s="143" t="s">
        <v>23</v>
      </c>
      <c r="V37" s="79" t="s">
        <v>150</v>
      </c>
      <c r="W37" s="137">
        <v>733621237</v>
      </c>
      <c r="X37" s="129"/>
      <c r="Y37" s="129" t="s">
        <v>150</v>
      </c>
      <c r="Z37" s="129" t="s">
        <v>150</v>
      </c>
      <c r="AA37" s="129" t="s">
        <v>150</v>
      </c>
      <c r="AB37" s="138" t="s">
        <v>8</v>
      </c>
      <c r="AC37" s="139" t="s">
        <v>400</v>
      </c>
      <c r="AD37" s="128" t="s">
        <v>24</v>
      </c>
      <c r="AE37" s="140">
        <v>44394.47796290509</v>
      </c>
      <c r="AH37" s="141">
        <f t="shared" si="5"/>
        <v>3.8926174496644297</v>
      </c>
    </row>
    <row r="38" spans="2:34" ht="17.25" customHeight="1" x14ac:dyDescent="0.25">
      <c r="B38" s="80" t="s">
        <v>178</v>
      </c>
      <c r="C38" s="80" t="s">
        <v>179</v>
      </c>
      <c r="E38" s="128" t="s">
        <v>211</v>
      </c>
      <c r="F38" s="128" t="s">
        <v>212</v>
      </c>
      <c r="G38" s="128" t="s">
        <v>213</v>
      </c>
      <c r="H38" s="129" t="s">
        <v>180</v>
      </c>
      <c r="I38" s="129">
        <v>29</v>
      </c>
      <c r="J38" s="144" t="s">
        <v>14</v>
      </c>
      <c r="K38" s="131">
        <v>0.34583333333333338</v>
      </c>
      <c r="L38" s="131">
        <v>0.65486111111111112</v>
      </c>
      <c r="M38" s="132">
        <f t="shared" si="3"/>
        <v>0.30902777777777773</v>
      </c>
      <c r="O38" s="27">
        <f>IF(M38="","",((M38+(N38*List1!$K$1))))</f>
        <v>0.30902777777777773</v>
      </c>
      <c r="P38" s="133">
        <f t="shared" si="4"/>
        <v>9</v>
      </c>
      <c r="R38" s="142"/>
      <c r="S38" s="135"/>
      <c r="T38" s="143" t="s">
        <v>23</v>
      </c>
      <c r="V38" s="79" t="s">
        <v>150</v>
      </c>
      <c r="W38" s="137">
        <v>733621238</v>
      </c>
      <c r="X38" s="129"/>
      <c r="Y38" s="129" t="s">
        <v>150</v>
      </c>
      <c r="Z38" s="129" t="s">
        <v>150</v>
      </c>
      <c r="AA38" s="129" t="s">
        <v>150</v>
      </c>
      <c r="AB38" s="138" t="s">
        <v>8</v>
      </c>
      <c r="AC38" s="139" t="s">
        <v>401</v>
      </c>
      <c r="AD38" s="128" t="s">
        <v>24</v>
      </c>
      <c r="AE38" s="140">
        <v>44395.47796290509</v>
      </c>
      <c r="AH38" s="141">
        <f t="shared" si="5"/>
        <v>3.910112359550562</v>
      </c>
    </row>
    <row r="39" spans="2:34" ht="17.25" customHeight="1" x14ac:dyDescent="0.25">
      <c r="B39" s="80" t="s">
        <v>178</v>
      </c>
      <c r="C39" s="80" t="s">
        <v>179</v>
      </c>
      <c r="E39" s="128" t="s">
        <v>214</v>
      </c>
      <c r="F39" s="128" t="s">
        <v>215</v>
      </c>
      <c r="G39" s="128" t="s">
        <v>216</v>
      </c>
      <c r="H39" s="129" t="s">
        <v>180</v>
      </c>
      <c r="I39" s="129">
        <v>29</v>
      </c>
      <c r="J39" s="144" t="s">
        <v>14</v>
      </c>
      <c r="K39" s="131">
        <v>0.35000000000000003</v>
      </c>
      <c r="L39" s="131">
        <v>0.6430555555555556</v>
      </c>
      <c r="M39" s="132">
        <f t="shared" si="3"/>
        <v>0.29305555555555557</v>
      </c>
      <c r="O39" s="27">
        <f>IF(M39="","",((M39+(N39*List1!$K$1))))</f>
        <v>0.29305555555555557</v>
      </c>
      <c r="P39" s="133">
        <f t="shared" si="4"/>
        <v>5</v>
      </c>
      <c r="R39" s="142"/>
      <c r="S39" s="135"/>
      <c r="T39" s="143" t="s">
        <v>23</v>
      </c>
      <c r="V39" s="79" t="s">
        <v>150</v>
      </c>
      <c r="W39" s="137">
        <v>733621239</v>
      </c>
      <c r="X39" s="129"/>
      <c r="Y39" s="129" t="s">
        <v>150</v>
      </c>
      <c r="Z39" s="129" t="s">
        <v>150</v>
      </c>
      <c r="AA39" s="129" t="s">
        <v>150</v>
      </c>
      <c r="AB39" s="138" t="s">
        <v>8</v>
      </c>
      <c r="AC39" s="139" t="s">
        <v>402</v>
      </c>
      <c r="AD39" s="128" t="s">
        <v>24</v>
      </c>
      <c r="AE39" s="140">
        <v>44396.47796290509</v>
      </c>
      <c r="AH39" s="141">
        <f t="shared" si="5"/>
        <v>4.1232227488151656</v>
      </c>
    </row>
    <row r="40" spans="2:34" ht="15.75" customHeight="1" x14ac:dyDescent="0.25">
      <c r="E40" s="5"/>
      <c r="F40" s="5"/>
      <c r="G40" s="5"/>
      <c r="H40" s="7"/>
      <c r="I40" s="7"/>
      <c r="J40" s="5"/>
      <c r="K40" s="7"/>
      <c r="L40" s="7"/>
      <c r="M40" s="7"/>
      <c r="N40" s="22"/>
      <c r="O40" s="7"/>
      <c r="P40" s="29"/>
      <c r="R40" s="19"/>
      <c r="S40" s="5"/>
      <c r="T40" s="10"/>
      <c r="U40" s="5"/>
      <c r="V40" s="7"/>
      <c r="W40" s="17"/>
      <c r="X40" s="5"/>
      <c r="Y40" s="5"/>
      <c r="Z40" s="5"/>
      <c r="AA40" s="5"/>
      <c r="AB40" s="19"/>
      <c r="AC40" s="42"/>
      <c r="AD40" s="5"/>
      <c r="AE40" s="5"/>
      <c r="AF40" s="5"/>
      <c r="AG40" s="5"/>
      <c r="AH40" s="91"/>
    </row>
    <row r="41" spans="2:34" ht="15.75" customHeight="1" x14ac:dyDescent="0.25">
      <c r="B41" s="90" t="s">
        <v>170</v>
      </c>
      <c r="C41" s="90"/>
      <c r="D41" s="90"/>
      <c r="E41" s="5"/>
      <c r="F41" s="5"/>
      <c r="G41" s="5"/>
      <c r="H41" s="7"/>
      <c r="I41" s="7"/>
      <c r="J41" s="5"/>
      <c r="K41" s="7"/>
      <c r="L41" s="7"/>
      <c r="M41" s="7"/>
      <c r="N41" s="22"/>
      <c r="O41" s="7"/>
      <c r="P41" s="29"/>
      <c r="R41" s="19"/>
      <c r="S41" s="5"/>
      <c r="T41" s="10"/>
      <c r="U41" s="5"/>
      <c r="V41" s="7"/>
      <c r="W41" s="17"/>
      <c r="X41" s="5"/>
      <c r="Y41" s="5"/>
      <c r="Z41" s="5"/>
      <c r="AA41" s="5"/>
      <c r="AB41" s="19"/>
      <c r="AC41" s="42"/>
      <c r="AD41" s="5"/>
      <c r="AE41" s="5"/>
      <c r="AF41" s="5"/>
      <c r="AG41" s="5"/>
      <c r="AH41" s="91"/>
    </row>
    <row r="42" spans="2:34" ht="17.25" customHeight="1" x14ac:dyDescent="0.25">
      <c r="B42" s="80" t="s">
        <v>178</v>
      </c>
      <c r="C42" s="80" t="s">
        <v>174</v>
      </c>
      <c r="E42" s="128" t="s">
        <v>217</v>
      </c>
      <c r="F42" s="128" t="s">
        <v>218</v>
      </c>
      <c r="G42" s="128" t="s">
        <v>4</v>
      </c>
      <c r="H42" s="129" t="s">
        <v>177</v>
      </c>
      <c r="I42" s="129">
        <v>11</v>
      </c>
      <c r="J42" s="145" t="s">
        <v>41</v>
      </c>
      <c r="K42" s="131">
        <v>0.42638888888888887</v>
      </c>
      <c r="L42" s="131">
        <v>0.60277777777777775</v>
      </c>
      <c r="M42" s="132">
        <f t="shared" ref="M42:M64" si="6">IF(OR(K42=0,L42=0),"",L42-K42)</f>
        <v>0.17638888888888887</v>
      </c>
      <c r="O42" s="27">
        <f>IF(M42="","",((M42+(N42*List1!$K$1))))</f>
        <v>0.17638888888888887</v>
      </c>
      <c r="P42" s="133">
        <f t="shared" ref="P42:P61" si="7">IFERROR(RANK(O$42:O$64,$O$42:$O$64,1),"")</f>
        <v>13</v>
      </c>
      <c r="R42" s="134"/>
      <c r="S42" s="128" t="s">
        <v>50</v>
      </c>
      <c r="T42" s="136"/>
      <c r="V42" s="79" t="s">
        <v>150</v>
      </c>
      <c r="W42" s="137">
        <v>732244443</v>
      </c>
      <c r="X42" s="129"/>
      <c r="Y42" s="129" t="s">
        <v>150</v>
      </c>
      <c r="Z42" s="129" t="s">
        <v>150</v>
      </c>
      <c r="AA42" s="129" t="s">
        <v>150</v>
      </c>
      <c r="AB42" s="138" t="s">
        <v>8</v>
      </c>
      <c r="AC42" s="139" t="s">
        <v>403</v>
      </c>
      <c r="AD42" s="128" t="s">
        <v>51</v>
      </c>
      <c r="AE42" s="140">
        <v>44434.761053240742</v>
      </c>
      <c r="AH42" s="141">
        <f t="shared" ref="AH42:AH64" si="8">(I42/(L42-K42))/24</f>
        <v>2.598425196850394</v>
      </c>
    </row>
    <row r="43" spans="2:34" ht="17.25" customHeight="1" x14ac:dyDescent="0.25">
      <c r="B43" s="80" t="s">
        <v>178</v>
      </c>
      <c r="C43" s="80" t="s">
        <v>174</v>
      </c>
      <c r="E43" s="128" t="s">
        <v>219</v>
      </c>
      <c r="F43" s="128" t="s">
        <v>220</v>
      </c>
      <c r="G43" s="128" t="s">
        <v>4</v>
      </c>
      <c r="H43" s="129" t="s">
        <v>180</v>
      </c>
      <c r="I43" s="129">
        <v>11</v>
      </c>
      <c r="J43" s="145" t="s">
        <v>41</v>
      </c>
      <c r="K43" s="131">
        <v>0.42708333333333331</v>
      </c>
      <c r="L43" s="131">
        <v>0.5395833333333333</v>
      </c>
      <c r="M43" s="132">
        <f t="shared" si="6"/>
        <v>0.11249999999999999</v>
      </c>
      <c r="N43" s="107">
        <v>1</v>
      </c>
      <c r="O43" s="27">
        <f>IF(M43="","",((M43+(N43*List1!$K$1))))</f>
        <v>0.12291666666666666</v>
      </c>
      <c r="P43" s="133">
        <f t="shared" si="7"/>
        <v>5</v>
      </c>
      <c r="R43" s="134"/>
      <c r="S43" s="128" t="s">
        <v>50</v>
      </c>
      <c r="T43" s="136"/>
      <c r="V43" s="79" t="s">
        <v>150</v>
      </c>
      <c r="W43" s="137">
        <v>732244444</v>
      </c>
      <c r="X43" s="129"/>
      <c r="Y43" s="129" t="s">
        <v>150</v>
      </c>
      <c r="Z43" s="129" t="s">
        <v>150</v>
      </c>
      <c r="AA43" s="129" t="s">
        <v>150</v>
      </c>
      <c r="AB43" s="138" t="s">
        <v>8</v>
      </c>
      <c r="AC43" s="139" t="s">
        <v>404</v>
      </c>
      <c r="AD43" s="128" t="s">
        <v>51</v>
      </c>
      <c r="AE43" s="140">
        <v>44435.761053240742</v>
      </c>
      <c r="AH43" s="141">
        <f t="shared" si="8"/>
        <v>4.0740740740740744</v>
      </c>
    </row>
    <row r="44" spans="2:34" ht="17.25" customHeight="1" x14ac:dyDescent="0.25">
      <c r="B44" s="80" t="s">
        <v>178</v>
      </c>
      <c r="C44" s="80" t="s">
        <v>174</v>
      </c>
      <c r="E44" s="128" t="s">
        <v>221</v>
      </c>
      <c r="F44" s="128" t="s">
        <v>222</v>
      </c>
      <c r="G44" s="128" t="s">
        <v>13</v>
      </c>
      <c r="H44" s="129" t="s">
        <v>177</v>
      </c>
      <c r="I44" s="129">
        <v>11</v>
      </c>
      <c r="J44" s="145" t="s">
        <v>41</v>
      </c>
      <c r="K44" s="131">
        <v>0.41736111111111113</v>
      </c>
      <c r="L44" s="131">
        <v>0.64027777777777783</v>
      </c>
      <c r="M44" s="132">
        <f t="shared" si="6"/>
        <v>0.22291666666666671</v>
      </c>
      <c r="O44" s="27">
        <f>IF(M44="","",((M44+(N44*List1!$K$1))))</f>
        <v>0.22291666666666671</v>
      </c>
      <c r="P44" s="133">
        <f t="shared" si="7"/>
        <v>21</v>
      </c>
      <c r="R44" s="134"/>
      <c r="S44" s="128" t="s">
        <v>50</v>
      </c>
      <c r="T44" s="136"/>
      <c r="V44" s="79" t="s">
        <v>150</v>
      </c>
      <c r="W44" s="137">
        <v>732244445</v>
      </c>
      <c r="X44" s="129"/>
      <c r="Y44" s="129" t="s">
        <v>150</v>
      </c>
      <c r="Z44" s="129" t="s">
        <v>150</v>
      </c>
      <c r="AA44" s="129" t="s">
        <v>150</v>
      </c>
      <c r="AB44" s="138" t="s">
        <v>8</v>
      </c>
      <c r="AC44" s="139" t="s">
        <v>405</v>
      </c>
      <c r="AD44" s="128" t="s">
        <v>51</v>
      </c>
      <c r="AE44" s="140">
        <v>44436.761053240742</v>
      </c>
      <c r="AH44" s="141">
        <f t="shared" si="8"/>
        <v>2.0560747663551395</v>
      </c>
    </row>
    <row r="45" spans="2:34" ht="17.25" customHeight="1" x14ac:dyDescent="0.25">
      <c r="B45" s="80" t="s">
        <v>178</v>
      </c>
      <c r="C45" s="80" t="s">
        <v>174</v>
      </c>
      <c r="E45" s="128" t="s">
        <v>223</v>
      </c>
      <c r="F45" s="128" t="s">
        <v>224</v>
      </c>
      <c r="G45" s="128" t="s">
        <v>4</v>
      </c>
      <c r="H45" s="129" t="s">
        <v>177</v>
      </c>
      <c r="I45" s="129">
        <v>11</v>
      </c>
      <c r="J45" s="145" t="s">
        <v>41</v>
      </c>
      <c r="K45" s="131">
        <v>0.4284722222222222</v>
      </c>
      <c r="L45" s="131">
        <v>0.64236111111111105</v>
      </c>
      <c r="M45" s="132">
        <f t="shared" si="6"/>
        <v>0.21388888888888885</v>
      </c>
      <c r="O45" s="27">
        <f>IF(M45="","",((M45+(N45*List1!$K$1))))</f>
        <v>0.21388888888888885</v>
      </c>
      <c r="P45" s="133">
        <f t="shared" si="7"/>
        <v>18</v>
      </c>
      <c r="R45" s="134"/>
      <c r="S45" s="128" t="s">
        <v>50</v>
      </c>
      <c r="T45" s="136"/>
      <c r="V45" s="79" t="s">
        <v>150</v>
      </c>
      <c r="W45" s="137">
        <v>732244446</v>
      </c>
      <c r="X45" s="129"/>
      <c r="Y45" s="129" t="s">
        <v>150</v>
      </c>
      <c r="Z45" s="129" t="s">
        <v>150</v>
      </c>
      <c r="AA45" s="129" t="s">
        <v>150</v>
      </c>
      <c r="AB45" s="138" t="s">
        <v>8</v>
      </c>
      <c r="AC45" s="139" t="s">
        <v>406</v>
      </c>
      <c r="AD45" s="128" t="s">
        <v>51</v>
      </c>
      <c r="AE45" s="140">
        <v>44437.761053240742</v>
      </c>
      <c r="AH45" s="141">
        <f t="shared" si="8"/>
        <v>2.1428571428571432</v>
      </c>
    </row>
    <row r="46" spans="2:34" ht="17.25" customHeight="1" x14ac:dyDescent="0.25">
      <c r="B46" s="80" t="s">
        <v>178</v>
      </c>
      <c r="C46" s="80" t="s">
        <v>179</v>
      </c>
      <c r="E46" s="128" t="s">
        <v>227</v>
      </c>
      <c r="F46" s="128" t="s">
        <v>228</v>
      </c>
      <c r="G46" s="128" t="s">
        <v>4</v>
      </c>
      <c r="H46" s="129" t="s">
        <v>180</v>
      </c>
      <c r="I46" s="129">
        <v>11</v>
      </c>
      <c r="J46" s="145" t="s">
        <v>41</v>
      </c>
      <c r="K46" s="131">
        <v>0.41944444444444445</v>
      </c>
      <c r="L46" s="131">
        <v>0.52083333333333337</v>
      </c>
      <c r="M46" s="132">
        <f t="shared" si="6"/>
        <v>0.10138888888888892</v>
      </c>
      <c r="O46" s="27">
        <f>IF(M46="","",((M46+(N46*List1!$K$1))))</f>
        <v>0.10138888888888892</v>
      </c>
      <c r="P46" s="133">
        <f t="shared" si="7"/>
        <v>3</v>
      </c>
      <c r="R46" s="134"/>
      <c r="S46" s="128" t="s">
        <v>50</v>
      </c>
      <c r="T46" s="136"/>
      <c r="V46" s="79" t="s">
        <v>150</v>
      </c>
      <c r="W46" s="137">
        <v>732244448</v>
      </c>
      <c r="X46" s="129"/>
      <c r="Y46" s="129" t="s">
        <v>150</v>
      </c>
      <c r="Z46" s="129" t="s">
        <v>150</v>
      </c>
      <c r="AA46" s="129" t="s">
        <v>150</v>
      </c>
      <c r="AB46" s="138" t="s">
        <v>8</v>
      </c>
      <c r="AC46" s="139" t="s">
        <v>407</v>
      </c>
      <c r="AD46" s="128" t="s">
        <v>51</v>
      </c>
      <c r="AE46" s="140">
        <v>44439.761053240742</v>
      </c>
      <c r="AH46" s="141">
        <f t="shared" si="8"/>
        <v>4.520547945205478</v>
      </c>
    </row>
    <row r="47" spans="2:34" ht="17.25" customHeight="1" x14ac:dyDescent="0.25">
      <c r="B47" s="80" t="s">
        <v>178</v>
      </c>
      <c r="C47" s="80" t="s">
        <v>179</v>
      </c>
      <c r="E47" s="128" t="s">
        <v>229</v>
      </c>
      <c r="F47" s="128" t="s">
        <v>230</v>
      </c>
      <c r="G47" s="128" t="s">
        <v>13</v>
      </c>
      <c r="H47" s="129" t="s">
        <v>180</v>
      </c>
      <c r="I47" s="129">
        <v>11</v>
      </c>
      <c r="J47" s="145" t="s">
        <v>41</v>
      </c>
      <c r="K47" s="131">
        <v>0.4201388888888889</v>
      </c>
      <c r="L47" s="131">
        <v>0.53194444444444444</v>
      </c>
      <c r="M47" s="132">
        <f t="shared" si="6"/>
        <v>0.11180555555555555</v>
      </c>
      <c r="O47" s="27">
        <f>IF(M47="","",((M47+(N47*List1!$K$1))))</f>
        <v>0.11180555555555555</v>
      </c>
      <c r="P47" s="133">
        <f t="shared" si="7"/>
        <v>4</v>
      </c>
      <c r="R47" s="134"/>
      <c r="S47" s="128" t="s">
        <v>50</v>
      </c>
      <c r="T47" s="136"/>
      <c r="V47" s="79" t="s">
        <v>150</v>
      </c>
      <c r="W47" s="137">
        <v>732244449</v>
      </c>
      <c r="X47" s="129"/>
      <c r="Y47" s="129" t="s">
        <v>150</v>
      </c>
      <c r="Z47" s="129" t="s">
        <v>150</v>
      </c>
      <c r="AA47" s="129" t="s">
        <v>150</v>
      </c>
      <c r="AB47" s="138" t="s">
        <v>8</v>
      </c>
      <c r="AC47" s="139" t="s">
        <v>408</v>
      </c>
      <c r="AD47" s="128" t="s">
        <v>51</v>
      </c>
      <c r="AE47" s="140">
        <v>44440.761053240742</v>
      </c>
      <c r="AH47" s="141">
        <f t="shared" si="8"/>
        <v>4.0993788819875778</v>
      </c>
    </row>
    <row r="48" spans="2:34" ht="17.25" customHeight="1" x14ac:dyDescent="0.25">
      <c r="B48" s="80" t="s">
        <v>178</v>
      </c>
      <c r="C48" s="80" t="s">
        <v>179</v>
      </c>
      <c r="E48" s="128" t="s">
        <v>231</v>
      </c>
      <c r="F48" s="128" t="s">
        <v>42</v>
      </c>
      <c r="G48" s="128" t="s">
        <v>4</v>
      </c>
      <c r="H48" s="129" t="s">
        <v>177</v>
      </c>
      <c r="I48" s="129">
        <v>11</v>
      </c>
      <c r="J48" s="145" t="s">
        <v>41</v>
      </c>
      <c r="K48" s="131">
        <v>0.42083333333333334</v>
      </c>
      <c r="L48" s="131">
        <v>0.57777777777777783</v>
      </c>
      <c r="M48" s="132">
        <f t="shared" si="6"/>
        <v>0.1569444444444445</v>
      </c>
      <c r="O48" s="27">
        <f>IF(M48="","",((M48+(N48*List1!$K$1))))</f>
        <v>0.1569444444444445</v>
      </c>
      <c r="P48" s="133">
        <f t="shared" si="7"/>
        <v>10</v>
      </c>
      <c r="R48" s="134"/>
      <c r="S48" s="128" t="s">
        <v>50</v>
      </c>
      <c r="T48" s="136"/>
      <c r="V48" s="79" t="s">
        <v>150</v>
      </c>
      <c r="W48" s="137">
        <v>732244450</v>
      </c>
      <c r="X48" s="129"/>
      <c r="Y48" s="129" t="s">
        <v>150</v>
      </c>
      <c r="Z48" s="129" t="s">
        <v>150</v>
      </c>
      <c r="AA48" s="129" t="s">
        <v>150</v>
      </c>
      <c r="AB48" s="138" t="s">
        <v>8</v>
      </c>
      <c r="AC48" s="139" t="s">
        <v>409</v>
      </c>
      <c r="AD48" s="128" t="s">
        <v>51</v>
      </c>
      <c r="AE48" s="140">
        <v>44441.761053240742</v>
      </c>
      <c r="AH48" s="141">
        <f t="shared" si="8"/>
        <v>2.9203539823008842</v>
      </c>
    </row>
    <row r="49" spans="2:34" ht="17.25" customHeight="1" x14ac:dyDescent="0.25">
      <c r="B49" s="80" t="s">
        <v>178</v>
      </c>
      <c r="C49" s="80" t="s">
        <v>179</v>
      </c>
      <c r="E49" s="128" t="s">
        <v>232</v>
      </c>
      <c r="F49" s="128" t="s">
        <v>233</v>
      </c>
      <c r="G49" s="128" t="s">
        <v>4</v>
      </c>
      <c r="H49" s="129" t="s">
        <v>177</v>
      </c>
      <c r="I49" s="129">
        <v>11</v>
      </c>
      <c r="J49" s="145" t="s">
        <v>41</v>
      </c>
      <c r="K49" s="131">
        <v>0.43958333333333338</v>
      </c>
      <c r="L49" s="131">
        <v>0.68958333333333333</v>
      </c>
      <c r="M49" s="132">
        <f t="shared" si="6"/>
        <v>0.24999999999999994</v>
      </c>
      <c r="O49" s="27">
        <f>IF(M49="","",((M49+(N49*List1!$K$1))))</f>
        <v>0.24999999999999994</v>
      </c>
      <c r="P49" s="133">
        <f t="shared" si="7"/>
        <v>22</v>
      </c>
      <c r="R49" s="134"/>
      <c r="S49" s="128" t="s">
        <v>50</v>
      </c>
      <c r="T49" s="136"/>
      <c r="V49" s="79" t="s">
        <v>150</v>
      </c>
      <c r="W49" s="137">
        <v>732244451</v>
      </c>
      <c r="X49" s="129"/>
      <c r="Y49" s="129" t="s">
        <v>150</v>
      </c>
      <c r="Z49" s="129" t="s">
        <v>150</v>
      </c>
      <c r="AA49" s="129" t="s">
        <v>150</v>
      </c>
      <c r="AB49" s="138" t="s">
        <v>8</v>
      </c>
      <c r="AC49" s="139" t="s">
        <v>410</v>
      </c>
      <c r="AD49" s="128" t="s">
        <v>51</v>
      </c>
      <c r="AE49" s="140">
        <v>44442.761053240742</v>
      </c>
      <c r="AH49" s="141">
        <f t="shared" si="8"/>
        <v>1.8333333333333337</v>
      </c>
    </row>
    <row r="50" spans="2:34" ht="17.25" customHeight="1" x14ac:dyDescent="0.25">
      <c r="B50" s="80" t="s">
        <v>178</v>
      </c>
      <c r="C50" s="80" t="s">
        <v>179</v>
      </c>
      <c r="E50" s="128" t="s">
        <v>234</v>
      </c>
      <c r="F50" s="128" t="s">
        <v>235</v>
      </c>
      <c r="G50" s="128" t="s">
        <v>4</v>
      </c>
      <c r="H50" s="129" t="s">
        <v>180</v>
      </c>
      <c r="I50" s="129">
        <v>11</v>
      </c>
      <c r="J50" s="145" t="s">
        <v>41</v>
      </c>
      <c r="K50" s="131">
        <v>0.42152777777777778</v>
      </c>
      <c r="L50" s="131">
        <v>0.60138888888888886</v>
      </c>
      <c r="M50" s="132">
        <f t="shared" si="6"/>
        <v>0.17986111111111108</v>
      </c>
      <c r="O50" s="27">
        <f>IF(M50="","",((M50+(N50*List1!$K$1))))</f>
        <v>0.17986111111111108</v>
      </c>
      <c r="P50" s="133">
        <f t="shared" si="7"/>
        <v>15</v>
      </c>
      <c r="R50" s="134"/>
      <c r="S50" s="128" t="s">
        <v>50</v>
      </c>
      <c r="T50" s="136"/>
      <c r="V50" s="79" t="s">
        <v>150</v>
      </c>
      <c r="W50" s="137">
        <v>732244452</v>
      </c>
      <c r="X50" s="129"/>
      <c r="Y50" s="129" t="s">
        <v>150</v>
      </c>
      <c r="Z50" s="129" t="s">
        <v>150</v>
      </c>
      <c r="AA50" s="129" t="s">
        <v>150</v>
      </c>
      <c r="AB50" s="138" t="s">
        <v>8</v>
      </c>
      <c r="AC50" s="139" t="s">
        <v>411</v>
      </c>
      <c r="AD50" s="128" t="s">
        <v>51</v>
      </c>
      <c r="AE50" s="140">
        <v>44443.761053240742</v>
      </c>
      <c r="AH50" s="141">
        <f t="shared" si="8"/>
        <v>2.5482625482625489</v>
      </c>
    </row>
    <row r="51" spans="2:34" ht="17.25" customHeight="1" x14ac:dyDescent="0.25">
      <c r="B51" s="80" t="s">
        <v>178</v>
      </c>
      <c r="C51" s="80" t="s">
        <v>179</v>
      </c>
      <c r="E51" s="128" t="s">
        <v>236</v>
      </c>
      <c r="F51" s="128" t="s">
        <v>237</v>
      </c>
      <c r="G51" s="128" t="s">
        <v>4</v>
      </c>
      <c r="H51" s="129" t="s">
        <v>180</v>
      </c>
      <c r="I51" s="129">
        <v>11</v>
      </c>
      <c r="J51" s="145" t="s">
        <v>41</v>
      </c>
      <c r="K51" s="131">
        <v>0.4291666666666667</v>
      </c>
      <c r="L51" s="131">
        <v>0.52013888888888882</v>
      </c>
      <c r="M51" s="132">
        <f t="shared" si="6"/>
        <v>9.0972222222222121E-2</v>
      </c>
      <c r="O51" s="27">
        <f>IF(M51="","",((M51+(N51*List1!$K$1))))</f>
        <v>9.0972222222222121E-2</v>
      </c>
      <c r="P51" s="133">
        <f t="shared" si="7"/>
        <v>1</v>
      </c>
      <c r="R51" s="134"/>
      <c r="S51" s="128" t="s">
        <v>50</v>
      </c>
      <c r="T51" s="136"/>
      <c r="V51" s="79" t="s">
        <v>150</v>
      </c>
      <c r="W51" s="137">
        <v>732244453</v>
      </c>
      <c r="X51" s="129"/>
      <c r="Y51" s="129" t="s">
        <v>150</v>
      </c>
      <c r="Z51" s="129" t="s">
        <v>150</v>
      </c>
      <c r="AA51" s="129" t="s">
        <v>150</v>
      </c>
      <c r="AB51" s="138" t="s">
        <v>8</v>
      </c>
      <c r="AC51" s="139" t="s">
        <v>412</v>
      </c>
      <c r="AD51" s="128" t="s">
        <v>51</v>
      </c>
      <c r="AE51" s="140">
        <v>44444.761053240742</v>
      </c>
      <c r="AH51" s="141">
        <f t="shared" si="8"/>
        <v>5.038167938931303</v>
      </c>
    </row>
    <row r="52" spans="2:34" ht="17.25" customHeight="1" x14ac:dyDescent="0.25">
      <c r="B52" s="80" t="s">
        <v>178</v>
      </c>
      <c r="C52" s="80" t="s">
        <v>179</v>
      </c>
      <c r="E52" s="128" t="s">
        <v>238</v>
      </c>
      <c r="F52" s="128" t="s">
        <v>239</v>
      </c>
      <c r="G52" s="128" t="s">
        <v>13</v>
      </c>
      <c r="H52" s="129" t="s">
        <v>177</v>
      </c>
      <c r="I52" s="129">
        <v>11</v>
      </c>
      <c r="J52" s="145" t="s">
        <v>41</v>
      </c>
      <c r="K52" s="131">
        <v>0.4236111111111111</v>
      </c>
      <c r="L52" s="131">
        <v>0.625</v>
      </c>
      <c r="M52" s="132">
        <f t="shared" si="6"/>
        <v>0.2013888888888889</v>
      </c>
      <c r="O52" s="27">
        <f>IF(M52="","",((M52+(N52*List1!$K$1))))</f>
        <v>0.2013888888888889</v>
      </c>
      <c r="P52" s="133">
        <f t="shared" si="7"/>
        <v>17</v>
      </c>
      <c r="R52" s="134"/>
      <c r="S52" s="128" t="s">
        <v>50</v>
      </c>
      <c r="T52" s="136"/>
      <c r="V52" s="79" t="s">
        <v>150</v>
      </c>
      <c r="W52" s="137">
        <v>732244454</v>
      </c>
      <c r="X52" s="129"/>
      <c r="Y52" s="129" t="s">
        <v>150</v>
      </c>
      <c r="Z52" s="129" t="s">
        <v>150</v>
      </c>
      <c r="AA52" s="129" t="s">
        <v>150</v>
      </c>
      <c r="AB52" s="138" t="s">
        <v>8</v>
      </c>
      <c r="AC52" s="139" t="s">
        <v>413</v>
      </c>
      <c r="AD52" s="128" t="s">
        <v>51</v>
      </c>
      <c r="AE52" s="140">
        <v>44445.761053240742</v>
      </c>
      <c r="AH52" s="141">
        <f t="shared" si="8"/>
        <v>2.2758620689655173</v>
      </c>
    </row>
    <row r="53" spans="2:34" ht="17.25" customHeight="1" x14ac:dyDescent="0.25">
      <c r="B53" s="80" t="s">
        <v>178</v>
      </c>
      <c r="C53" s="80" t="s">
        <v>179</v>
      </c>
      <c r="E53" s="128" t="s">
        <v>240</v>
      </c>
      <c r="F53" s="128" t="s">
        <v>241</v>
      </c>
      <c r="G53" s="128" t="s">
        <v>4</v>
      </c>
      <c r="H53" s="129" t="s">
        <v>180</v>
      </c>
      <c r="I53" s="129">
        <v>11</v>
      </c>
      <c r="J53" s="145" t="s">
        <v>41</v>
      </c>
      <c r="K53" s="131">
        <v>0.41805555555555557</v>
      </c>
      <c r="L53" s="131">
        <v>0.57500000000000007</v>
      </c>
      <c r="M53" s="132">
        <f t="shared" si="6"/>
        <v>0.1569444444444445</v>
      </c>
      <c r="O53" s="27">
        <f>IF(M53="","",((M53+(N53*List1!$K$1))))</f>
        <v>0.1569444444444445</v>
      </c>
      <c r="P53" s="133">
        <f t="shared" si="7"/>
        <v>10</v>
      </c>
      <c r="R53" s="134"/>
      <c r="S53" s="128" t="s">
        <v>50</v>
      </c>
      <c r="T53" s="136"/>
      <c r="V53" s="79" t="s">
        <v>150</v>
      </c>
      <c r="W53" s="137">
        <v>732244455</v>
      </c>
      <c r="X53" s="129"/>
      <c r="Y53" s="129" t="s">
        <v>150</v>
      </c>
      <c r="Z53" s="129" t="s">
        <v>150</v>
      </c>
      <c r="AA53" s="129" t="s">
        <v>150</v>
      </c>
      <c r="AB53" s="138" t="s">
        <v>8</v>
      </c>
      <c r="AC53" s="139" t="s">
        <v>414</v>
      </c>
      <c r="AD53" s="128" t="s">
        <v>51</v>
      </c>
      <c r="AE53" s="140">
        <v>44446.761053240742</v>
      </c>
      <c r="AH53" s="141">
        <f t="shared" si="8"/>
        <v>2.9203539823008842</v>
      </c>
    </row>
    <row r="54" spans="2:34" ht="17.25" customHeight="1" x14ac:dyDescent="0.25">
      <c r="B54" s="80" t="s">
        <v>178</v>
      </c>
      <c r="C54" s="80" t="s">
        <v>179</v>
      </c>
      <c r="E54" s="128" t="s">
        <v>49</v>
      </c>
      <c r="F54" s="128" t="s">
        <v>242</v>
      </c>
      <c r="G54" s="128" t="s">
        <v>4</v>
      </c>
      <c r="H54" s="129" t="s">
        <v>180</v>
      </c>
      <c r="I54" s="129">
        <v>11</v>
      </c>
      <c r="J54" s="145" t="s">
        <v>41</v>
      </c>
      <c r="K54" s="131">
        <v>0.422222222222222</v>
      </c>
      <c r="L54" s="131">
        <v>0.57847222222222217</v>
      </c>
      <c r="M54" s="132">
        <f t="shared" si="6"/>
        <v>0.15625000000000017</v>
      </c>
      <c r="O54" s="27">
        <f>IF(M54="","",((M54+(N54*List1!$K$1))))</f>
        <v>0.15625000000000017</v>
      </c>
      <c r="P54" s="133">
        <f t="shared" si="7"/>
        <v>8</v>
      </c>
      <c r="R54" s="134"/>
      <c r="S54" s="128" t="s">
        <v>50</v>
      </c>
      <c r="T54" s="136"/>
      <c r="V54" s="79" t="s">
        <v>150</v>
      </c>
      <c r="W54" s="137">
        <v>732244456</v>
      </c>
      <c r="X54" s="129"/>
      <c r="Y54" s="129" t="s">
        <v>150</v>
      </c>
      <c r="Z54" s="129" t="s">
        <v>150</v>
      </c>
      <c r="AA54" s="129" t="s">
        <v>150</v>
      </c>
      <c r="AB54" s="138" t="s">
        <v>8</v>
      </c>
      <c r="AC54" s="139" t="s">
        <v>415</v>
      </c>
      <c r="AD54" s="128" t="s">
        <v>51</v>
      </c>
      <c r="AE54" s="140">
        <v>44447.761053240742</v>
      </c>
      <c r="AH54" s="141">
        <f t="shared" si="8"/>
        <v>2.93333333333333</v>
      </c>
    </row>
    <row r="55" spans="2:34" ht="17.25" customHeight="1" x14ac:dyDescent="0.25">
      <c r="B55" s="80" t="s">
        <v>178</v>
      </c>
      <c r="C55" s="80" t="s">
        <v>179</v>
      </c>
      <c r="E55" s="128" t="s">
        <v>243</v>
      </c>
      <c r="F55" s="128" t="s">
        <v>244</v>
      </c>
      <c r="G55" s="128" t="s">
        <v>4</v>
      </c>
      <c r="H55" s="129" t="s">
        <v>245</v>
      </c>
      <c r="I55" s="129">
        <v>11</v>
      </c>
      <c r="J55" s="145" t="s">
        <v>41</v>
      </c>
      <c r="K55" s="131">
        <v>0.42430555555555555</v>
      </c>
      <c r="L55" s="131">
        <v>0.58124999999999993</v>
      </c>
      <c r="M55" s="132">
        <f t="shared" si="6"/>
        <v>0.15694444444444439</v>
      </c>
      <c r="O55" s="27">
        <f>IF(M55="","",((M55+(N55*List1!$K$1))))</f>
        <v>0.15694444444444439</v>
      </c>
      <c r="P55" s="133">
        <f t="shared" si="7"/>
        <v>9</v>
      </c>
      <c r="R55" s="134"/>
      <c r="S55" s="128" t="s">
        <v>50</v>
      </c>
      <c r="T55" s="136"/>
      <c r="V55" s="79" t="s">
        <v>150</v>
      </c>
      <c r="W55" s="137">
        <v>732244457</v>
      </c>
      <c r="X55" s="129"/>
      <c r="Y55" s="129" t="s">
        <v>150</v>
      </c>
      <c r="Z55" s="129" t="s">
        <v>150</v>
      </c>
      <c r="AA55" s="129" t="s">
        <v>150</v>
      </c>
      <c r="AB55" s="138" t="s">
        <v>8</v>
      </c>
      <c r="AC55" s="139" t="s">
        <v>416</v>
      </c>
      <c r="AD55" s="128" t="s">
        <v>51</v>
      </c>
      <c r="AE55" s="140">
        <v>44448.761053240742</v>
      </c>
      <c r="AH55" s="141">
        <f t="shared" si="8"/>
        <v>2.9203539823008859</v>
      </c>
    </row>
    <row r="56" spans="2:34" ht="17.25" customHeight="1" x14ac:dyDescent="0.25">
      <c r="B56" s="80" t="s">
        <v>178</v>
      </c>
      <c r="C56" s="80" t="s">
        <v>179</v>
      </c>
      <c r="E56" s="128" t="s">
        <v>246</v>
      </c>
      <c r="F56" s="128" t="s">
        <v>247</v>
      </c>
      <c r="G56" s="128" t="s">
        <v>4</v>
      </c>
      <c r="H56" s="129" t="s">
        <v>245</v>
      </c>
      <c r="I56" s="129">
        <v>11</v>
      </c>
      <c r="J56" s="145" t="s">
        <v>41</v>
      </c>
      <c r="K56" s="131">
        <v>0.42499999999999999</v>
      </c>
      <c r="L56" s="131">
        <v>0.61388888888888882</v>
      </c>
      <c r="M56" s="132">
        <f t="shared" si="6"/>
        <v>0.18888888888888883</v>
      </c>
      <c r="O56" s="27">
        <f>IF(M56="","",((M56+(N56*List1!$K$1))))</f>
        <v>0.18888888888888883</v>
      </c>
      <c r="P56" s="133">
        <f t="shared" si="7"/>
        <v>16</v>
      </c>
      <c r="R56" s="134"/>
      <c r="S56" s="128" t="s">
        <v>50</v>
      </c>
      <c r="T56" s="136"/>
      <c r="V56" s="79" t="s">
        <v>150</v>
      </c>
      <c r="W56" s="137">
        <v>732244458</v>
      </c>
      <c r="X56" s="129"/>
      <c r="Y56" s="129" t="s">
        <v>150</v>
      </c>
      <c r="Z56" s="129" t="s">
        <v>150</v>
      </c>
      <c r="AA56" s="129" t="s">
        <v>150</v>
      </c>
      <c r="AB56" s="138" t="s">
        <v>8</v>
      </c>
      <c r="AC56" s="139" t="s">
        <v>417</v>
      </c>
      <c r="AD56" s="128" t="s">
        <v>51</v>
      </c>
      <c r="AE56" s="140">
        <v>44449.761053240742</v>
      </c>
      <c r="AH56" s="141">
        <f t="shared" si="8"/>
        <v>2.4264705882352948</v>
      </c>
    </row>
    <row r="57" spans="2:34" ht="17.25" customHeight="1" x14ac:dyDescent="0.25">
      <c r="B57" s="80" t="s">
        <v>178</v>
      </c>
      <c r="C57" s="80" t="s">
        <v>179</v>
      </c>
      <c r="E57" s="128" t="s">
        <v>248</v>
      </c>
      <c r="F57" s="128" t="s">
        <v>249</v>
      </c>
      <c r="G57" s="128" t="s">
        <v>4</v>
      </c>
      <c r="H57" s="129" t="s">
        <v>180</v>
      </c>
      <c r="I57" s="129">
        <v>11</v>
      </c>
      <c r="J57" s="145" t="s">
        <v>41</v>
      </c>
      <c r="K57" s="131">
        <v>0.42291666666666666</v>
      </c>
      <c r="L57" s="131">
        <v>0.57847222222222217</v>
      </c>
      <c r="M57" s="132">
        <f t="shared" si="6"/>
        <v>0.1555555555555555</v>
      </c>
      <c r="O57" s="27">
        <f>IF(M57="","",((M57+(N57*List1!$K$1))))</f>
        <v>0.1555555555555555</v>
      </c>
      <c r="P57" s="133">
        <f t="shared" si="7"/>
        <v>7</v>
      </c>
      <c r="R57" s="134"/>
      <c r="S57" s="128" t="s">
        <v>50</v>
      </c>
      <c r="T57" s="136"/>
      <c r="V57" s="79" t="s">
        <v>150</v>
      </c>
      <c r="W57" s="137">
        <v>732244459</v>
      </c>
      <c r="X57" s="129"/>
      <c r="Y57" s="129" t="s">
        <v>150</v>
      </c>
      <c r="Z57" s="129" t="s">
        <v>150</v>
      </c>
      <c r="AA57" s="129" t="s">
        <v>150</v>
      </c>
      <c r="AB57" s="138" t="s">
        <v>8</v>
      </c>
      <c r="AC57" s="139" t="s">
        <v>418</v>
      </c>
      <c r="AD57" s="128" t="s">
        <v>51</v>
      </c>
      <c r="AE57" s="140">
        <v>44450.761053240742</v>
      </c>
      <c r="AH57" s="141">
        <f t="shared" si="8"/>
        <v>2.9464285714285725</v>
      </c>
    </row>
    <row r="58" spans="2:34" ht="17.25" customHeight="1" x14ac:dyDescent="0.25">
      <c r="B58" s="80" t="s">
        <v>178</v>
      </c>
      <c r="C58" s="80" t="s">
        <v>179</v>
      </c>
      <c r="E58" s="128" t="s">
        <v>250</v>
      </c>
      <c r="F58" s="128" t="s">
        <v>251</v>
      </c>
      <c r="G58" s="128" t="s">
        <v>13</v>
      </c>
      <c r="H58" s="129" t="s">
        <v>180</v>
      </c>
      <c r="I58" s="129">
        <v>11</v>
      </c>
      <c r="J58" s="145" t="s">
        <v>41</v>
      </c>
      <c r="K58" s="131">
        <v>0.42569444444444443</v>
      </c>
      <c r="L58" s="131">
        <v>0.57500000000000007</v>
      </c>
      <c r="M58" s="132">
        <f t="shared" si="6"/>
        <v>0.14930555555555564</v>
      </c>
      <c r="O58" s="27">
        <f>IF(M58="","",((M58+(N58*List1!$K$1))))</f>
        <v>0.14930555555555564</v>
      </c>
      <c r="P58" s="133">
        <f t="shared" si="7"/>
        <v>6</v>
      </c>
      <c r="R58" s="134"/>
      <c r="S58" s="128" t="s">
        <v>50</v>
      </c>
      <c r="T58" s="136"/>
      <c r="V58" s="79" t="s">
        <v>150</v>
      </c>
      <c r="W58" s="137">
        <v>732244460</v>
      </c>
      <c r="X58" s="129"/>
      <c r="Y58" s="129" t="s">
        <v>150</v>
      </c>
      <c r="Z58" s="129" t="s">
        <v>150</v>
      </c>
      <c r="AA58" s="129" t="s">
        <v>150</v>
      </c>
      <c r="AB58" s="138" t="s">
        <v>8</v>
      </c>
      <c r="AC58" s="139" t="s">
        <v>419</v>
      </c>
      <c r="AD58" s="128" t="s">
        <v>51</v>
      </c>
      <c r="AE58" s="140">
        <v>44451.761053240742</v>
      </c>
      <c r="AH58" s="141">
        <f t="shared" si="8"/>
        <v>3.0697674418604635</v>
      </c>
    </row>
    <row r="59" spans="2:34" ht="17.25" customHeight="1" x14ac:dyDescent="0.25">
      <c r="B59" s="80" t="s">
        <v>178</v>
      </c>
      <c r="C59" s="80" t="s">
        <v>179</v>
      </c>
      <c r="E59" s="128" t="s">
        <v>252</v>
      </c>
      <c r="F59" s="128" t="s">
        <v>253</v>
      </c>
      <c r="G59" s="128" t="s">
        <v>4</v>
      </c>
      <c r="H59" s="129" t="s">
        <v>180</v>
      </c>
      <c r="I59" s="129">
        <v>11</v>
      </c>
      <c r="J59" s="145" t="s">
        <v>41</v>
      </c>
      <c r="K59" s="131">
        <v>0.4291666666666667</v>
      </c>
      <c r="L59" s="131">
        <v>0.6430555555555556</v>
      </c>
      <c r="M59" s="132">
        <f t="shared" si="6"/>
        <v>0.21388888888888891</v>
      </c>
      <c r="O59" s="27">
        <f>IF(M59="","",((M59+(N59*List1!$K$1))))</f>
        <v>0.21388888888888891</v>
      </c>
      <c r="P59" s="133">
        <f t="shared" si="7"/>
        <v>19</v>
      </c>
      <c r="R59" s="134"/>
      <c r="S59" s="128" t="s">
        <v>50</v>
      </c>
      <c r="T59" s="136"/>
      <c r="V59" s="79" t="s">
        <v>150</v>
      </c>
      <c r="W59" s="137">
        <v>732244461</v>
      </c>
      <c r="X59" s="129"/>
      <c r="Y59" s="129" t="s">
        <v>150</v>
      </c>
      <c r="Z59" s="129" t="s">
        <v>150</v>
      </c>
      <c r="AA59" s="129" t="s">
        <v>150</v>
      </c>
      <c r="AB59" s="138" t="s">
        <v>8</v>
      </c>
      <c r="AC59" s="139" t="s">
        <v>420</v>
      </c>
      <c r="AD59" s="128" t="s">
        <v>51</v>
      </c>
      <c r="AE59" s="140">
        <v>44452.761053240742</v>
      </c>
      <c r="AH59" s="141">
        <f t="shared" si="8"/>
        <v>2.1428571428571428</v>
      </c>
    </row>
    <row r="60" spans="2:34" ht="17.25" customHeight="1" x14ac:dyDescent="0.25">
      <c r="B60" s="80" t="s">
        <v>178</v>
      </c>
      <c r="C60" s="80" t="s">
        <v>179</v>
      </c>
      <c r="E60" s="128" t="s">
        <v>254</v>
      </c>
      <c r="F60" s="128" t="s">
        <v>255</v>
      </c>
      <c r="G60" s="128" t="s">
        <v>13</v>
      </c>
      <c r="H60" s="129" t="s">
        <v>180</v>
      </c>
      <c r="I60" s="129">
        <v>11</v>
      </c>
      <c r="J60" s="145" t="s">
        <v>41</v>
      </c>
      <c r="K60" s="131">
        <v>0.41875000000000001</v>
      </c>
      <c r="L60" s="131">
        <v>0.57916666666666672</v>
      </c>
      <c r="M60" s="132">
        <f t="shared" si="6"/>
        <v>0.16041666666666671</v>
      </c>
      <c r="O60" s="27">
        <f>IF(M60="","",((M60+(N60*List1!$K$1))))</f>
        <v>0.16041666666666671</v>
      </c>
      <c r="P60" s="133">
        <f t="shared" si="7"/>
        <v>12</v>
      </c>
      <c r="R60" s="134"/>
      <c r="S60" s="128" t="s">
        <v>50</v>
      </c>
      <c r="T60" s="136"/>
      <c r="V60" s="79" t="s">
        <v>150</v>
      </c>
      <c r="W60" s="137">
        <v>732244462</v>
      </c>
      <c r="X60" s="129"/>
      <c r="Y60" s="129" t="s">
        <v>150</v>
      </c>
      <c r="Z60" s="129" t="s">
        <v>150</v>
      </c>
      <c r="AA60" s="129" t="s">
        <v>150</v>
      </c>
      <c r="AB60" s="138" t="s">
        <v>8</v>
      </c>
      <c r="AC60" s="139" t="s">
        <v>421</v>
      </c>
      <c r="AD60" s="128" t="s">
        <v>51</v>
      </c>
      <c r="AE60" s="140">
        <v>44453.761053240742</v>
      </c>
      <c r="AH60" s="141">
        <f t="shared" si="8"/>
        <v>2.8571428571428563</v>
      </c>
    </row>
    <row r="61" spans="2:34" ht="17.25" customHeight="1" x14ac:dyDescent="0.25">
      <c r="B61" s="80" t="s">
        <v>178</v>
      </c>
      <c r="C61" s="80" t="s">
        <v>179</v>
      </c>
      <c r="E61" s="128" t="s">
        <v>256</v>
      </c>
      <c r="F61" s="128" t="s">
        <v>257</v>
      </c>
      <c r="G61" s="128" t="s">
        <v>4</v>
      </c>
      <c r="H61" s="129" t="s">
        <v>177</v>
      </c>
      <c r="I61" s="129">
        <v>11</v>
      </c>
      <c r="J61" s="145" t="s">
        <v>41</v>
      </c>
      <c r="K61" s="131">
        <v>0.41805555555555557</v>
      </c>
      <c r="L61" s="131">
        <v>0.64027777777777783</v>
      </c>
      <c r="M61" s="132">
        <f t="shared" si="6"/>
        <v>0.22222222222222227</v>
      </c>
      <c r="O61" s="27">
        <f>IF(M61="","",((M61+(N61*List1!$K$1))))</f>
        <v>0.22222222222222227</v>
      </c>
      <c r="P61" s="133">
        <f t="shared" si="7"/>
        <v>20</v>
      </c>
      <c r="R61" s="134"/>
      <c r="S61" s="128" t="s">
        <v>50</v>
      </c>
      <c r="T61" s="136"/>
      <c r="V61" s="79" t="s">
        <v>150</v>
      </c>
      <c r="W61" s="137">
        <v>732244463</v>
      </c>
      <c r="X61" s="129"/>
      <c r="Y61" s="129" t="s">
        <v>150</v>
      </c>
      <c r="Z61" s="129" t="s">
        <v>150</v>
      </c>
      <c r="AA61" s="129" t="s">
        <v>150</v>
      </c>
      <c r="AB61" s="138" t="s">
        <v>8</v>
      </c>
      <c r="AC61" s="139" t="s">
        <v>422</v>
      </c>
      <c r="AD61" s="128" t="s">
        <v>51</v>
      </c>
      <c r="AE61" s="140">
        <v>44454.761053240742</v>
      </c>
      <c r="AH61" s="141">
        <f t="shared" si="8"/>
        <v>2.0624999999999996</v>
      </c>
    </row>
    <row r="62" spans="2:34" ht="17.25" customHeight="1" x14ac:dyDescent="0.25">
      <c r="B62" s="80" t="s">
        <v>178</v>
      </c>
      <c r="C62" s="80" t="s">
        <v>179</v>
      </c>
      <c r="E62" s="128" t="s">
        <v>502</v>
      </c>
      <c r="F62" s="128" t="s">
        <v>258</v>
      </c>
      <c r="G62" s="128" t="s">
        <v>4</v>
      </c>
      <c r="H62" s="129" t="s">
        <v>180</v>
      </c>
      <c r="I62" s="129">
        <v>11</v>
      </c>
      <c r="J62" s="145" t="s">
        <v>41</v>
      </c>
      <c r="K62" s="131">
        <v>0.43958333333333338</v>
      </c>
      <c r="L62" s="131"/>
      <c r="M62" s="132" t="str">
        <f t="shared" si="6"/>
        <v/>
      </c>
      <c r="O62" s="27" t="str">
        <f>IF(M62="","",((M62+(N62*List1!$K$1))))</f>
        <v/>
      </c>
      <c r="P62" s="159" t="s">
        <v>513</v>
      </c>
      <c r="R62" s="134"/>
      <c r="S62" s="128" t="s">
        <v>50</v>
      </c>
      <c r="T62" s="136"/>
      <c r="V62" s="79" t="s">
        <v>150</v>
      </c>
      <c r="W62" s="137">
        <v>732244464</v>
      </c>
      <c r="X62" s="129"/>
      <c r="Y62" s="129" t="s">
        <v>150</v>
      </c>
      <c r="Z62" s="129" t="s">
        <v>150</v>
      </c>
      <c r="AA62" s="129" t="s">
        <v>150</v>
      </c>
      <c r="AB62" s="138" t="s">
        <v>8</v>
      </c>
      <c r="AC62" s="139" t="s">
        <v>423</v>
      </c>
      <c r="AD62" s="128" t="s">
        <v>51</v>
      </c>
      <c r="AE62" s="140">
        <v>44455.761053240742</v>
      </c>
      <c r="AH62" s="141">
        <f t="shared" si="8"/>
        <v>-1.0426540284360188</v>
      </c>
    </row>
    <row r="63" spans="2:34" ht="17.25" customHeight="1" x14ac:dyDescent="0.25">
      <c r="B63" s="80" t="s">
        <v>178</v>
      </c>
      <c r="C63" s="80" t="s">
        <v>174</v>
      </c>
      <c r="E63" s="128" t="s">
        <v>47</v>
      </c>
      <c r="F63" s="128" t="s">
        <v>48</v>
      </c>
      <c r="G63" s="128" t="s">
        <v>4</v>
      </c>
      <c r="H63" s="129" t="s">
        <v>177</v>
      </c>
      <c r="I63" s="129">
        <v>24</v>
      </c>
      <c r="J63" s="145" t="s">
        <v>41</v>
      </c>
      <c r="K63" s="131">
        <v>0.4201388888888889</v>
      </c>
      <c r="L63" s="131">
        <v>0.59652777777777777</v>
      </c>
      <c r="M63" s="132">
        <f t="shared" si="6"/>
        <v>0.17638888888888887</v>
      </c>
      <c r="O63" s="27">
        <f>IF(M63="","",((M63+(N63*List1!$K$1))))</f>
        <v>0.17638888888888887</v>
      </c>
      <c r="P63" s="133">
        <f>IFERROR(RANK(O$42:O$64,$O$42:$O$64,1),"")</f>
        <v>13</v>
      </c>
      <c r="R63" s="134"/>
      <c r="S63" s="135"/>
      <c r="T63" s="136"/>
      <c r="V63" s="79" t="s">
        <v>150</v>
      </c>
      <c r="W63" s="137">
        <v>775152983</v>
      </c>
      <c r="X63" s="129" t="s">
        <v>19</v>
      </c>
      <c r="Y63" s="129" t="s">
        <v>150</v>
      </c>
      <c r="Z63" s="129" t="s">
        <v>150</v>
      </c>
      <c r="AA63" s="129" t="s">
        <v>150</v>
      </c>
      <c r="AB63" s="138" t="s">
        <v>8</v>
      </c>
      <c r="AC63" s="139" t="s">
        <v>489</v>
      </c>
      <c r="AD63" s="128" t="s">
        <v>85</v>
      </c>
      <c r="AE63" s="140">
        <v>44420.30746527778</v>
      </c>
      <c r="AH63" s="141">
        <f t="shared" si="8"/>
        <v>5.6692913385826778</v>
      </c>
    </row>
    <row r="64" spans="2:34" ht="17.25" customHeight="1" x14ac:dyDescent="0.25">
      <c r="B64" s="80" t="s">
        <v>178</v>
      </c>
      <c r="C64" s="80" t="s">
        <v>179</v>
      </c>
      <c r="E64" s="128" t="s">
        <v>144</v>
      </c>
      <c r="F64" s="128" t="s">
        <v>45</v>
      </c>
      <c r="G64" s="128" t="s">
        <v>4</v>
      </c>
      <c r="H64" s="129" t="s">
        <v>177</v>
      </c>
      <c r="I64" s="129">
        <v>11</v>
      </c>
      <c r="J64" s="145" t="s">
        <v>41</v>
      </c>
      <c r="K64" s="131">
        <v>0.41666666666666669</v>
      </c>
      <c r="L64" s="131">
        <v>0.51250000000000007</v>
      </c>
      <c r="M64" s="132">
        <f t="shared" si="6"/>
        <v>9.5833333333333381E-2</v>
      </c>
      <c r="O64" s="27">
        <f>IF(M64="","",((M64+(N64*List1!$K$1))))</f>
        <v>9.5833333333333381E-2</v>
      </c>
      <c r="P64" s="133">
        <f>IFERROR(RANK(O$42:O$64,$O$42:$O$64,1),"")</f>
        <v>2</v>
      </c>
      <c r="R64" s="134"/>
      <c r="S64" s="128" t="s">
        <v>50</v>
      </c>
      <c r="T64" s="136"/>
      <c r="V64" s="79" t="s">
        <v>150</v>
      </c>
      <c r="W64" s="137">
        <v>732244465</v>
      </c>
      <c r="X64" s="129"/>
      <c r="Y64" s="129" t="s">
        <v>150</v>
      </c>
      <c r="Z64" s="129" t="s">
        <v>150</v>
      </c>
      <c r="AA64" s="129" t="s">
        <v>150</v>
      </c>
      <c r="AB64" s="138" t="s">
        <v>8</v>
      </c>
      <c r="AC64" s="139" t="s">
        <v>424</v>
      </c>
      <c r="AD64" s="128" t="s">
        <v>51</v>
      </c>
      <c r="AE64" s="140">
        <v>44456.761053240742</v>
      </c>
      <c r="AH64" s="141">
        <f t="shared" si="8"/>
        <v>4.7826086956521712</v>
      </c>
    </row>
    <row r="65" spans="2:34" ht="17.25" customHeight="1" x14ac:dyDescent="0.25">
      <c r="E65" s="150"/>
      <c r="F65" s="150"/>
      <c r="G65" s="150"/>
      <c r="H65" s="151"/>
      <c r="I65" s="151"/>
      <c r="J65" s="152"/>
      <c r="K65" s="153"/>
      <c r="L65" s="153"/>
      <c r="M65" s="132"/>
      <c r="O65" s="27"/>
      <c r="P65" s="133"/>
      <c r="R65" s="134"/>
      <c r="S65" s="150"/>
      <c r="T65" s="12"/>
      <c r="W65" s="154"/>
      <c r="X65" s="151"/>
      <c r="Y65" s="151"/>
      <c r="Z65" s="151"/>
      <c r="AA65" s="151"/>
      <c r="AB65" s="155"/>
      <c r="AC65" s="156"/>
      <c r="AD65" s="150"/>
      <c r="AE65" s="157"/>
      <c r="AH65" s="141"/>
    </row>
    <row r="66" spans="2:34" ht="15.75" customHeight="1" x14ac:dyDescent="0.25">
      <c r="T66" s="12"/>
    </row>
    <row r="67" spans="2:34" ht="17.25" customHeight="1" x14ac:dyDescent="0.25">
      <c r="B67" s="80" t="s">
        <v>178</v>
      </c>
      <c r="C67" s="80" t="s">
        <v>174</v>
      </c>
      <c r="E67" s="128" t="s">
        <v>259</v>
      </c>
      <c r="F67" s="128" t="s">
        <v>260</v>
      </c>
      <c r="G67" s="128" t="s">
        <v>261</v>
      </c>
      <c r="H67" s="129" t="s">
        <v>180</v>
      </c>
      <c r="I67" s="129">
        <v>11</v>
      </c>
      <c r="J67" s="146" t="s">
        <v>52</v>
      </c>
      <c r="K67" s="131">
        <v>0.42083333333333334</v>
      </c>
      <c r="L67" s="131">
        <v>0.52777777777777779</v>
      </c>
      <c r="M67" s="132">
        <f t="shared" ref="M67:M100" si="9">IF(OR(K67=0,L67=0),"",L67-K67)</f>
        <v>0.10694444444444445</v>
      </c>
      <c r="O67" s="27">
        <f>IF(M67="","",((M67+(N67*List1!$K$1))))</f>
        <v>0.10694444444444445</v>
      </c>
      <c r="P67" s="133">
        <f t="shared" ref="P67:P96" si="10">IFERROR(RANK(O$67:O$100,$O$67:$O$100,1),"")</f>
        <v>12</v>
      </c>
      <c r="R67" s="134"/>
      <c r="S67" s="128" t="s">
        <v>53</v>
      </c>
      <c r="T67" s="143" t="s">
        <v>425</v>
      </c>
      <c r="V67" s="79" t="s">
        <v>150</v>
      </c>
      <c r="W67" s="137">
        <v>732622919</v>
      </c>
      <c r="X67" s="129" t="s">
        <v>15</v>
      </c>
      <c r="Y67" s="129" t="s">
        <v>150</v>
      </c>
      <c r="Z67" s="129" t="s">
        <v>150</v>
      </c>
      <c r="AA67" s="129" t="s">
        <v>150</v>
      </c>
      <c r="AB67" s="138" t="s">
        <v>8</v>
      </c>
      <c r="AC67" s="139" t="s">
        <v>426</v>
      </c>
      <c r="AD67" s="128" t="s">
        <v>54</v>
      </c>
      <c r="AE67" s="140">
        <v>44413.419421296298</v>
      </c>
      <c r="AH67" s="141">
        <f t="shared" ref="AH67:AH100" si="11">(I67/(L67-K67))/24</f>
        <v>4.2857142857142856</v>
      </c>
    </row>
    <row r="68" spans="2:34" ht="17.25" customHeight="1" x14ac:dyDescent="0.25">
      <c r="B68" s="80" t="s">
        <v>178</v>
      </c>
      <c r="C68" s="80" t="s">
        <v>174</v>
      </c>
      <c r="E68" s="128" t="s">
        <v>143</v>
      </c>
      <c r="F68" s="128" t="s">
        <v>262</v>
      </c>
      <c r="G68" s="128" t="s">
        <v>263</v>
      </c>
      <c r="H68" s="129" t="s">
        <v>245</v>
      </c>
      <c r="I68" s="129">
        <v>11</v>
      </c>
      <c r="J68" s="146" t="s">
        <v>52</v>
      </c>
      <c r="K68" s="131">
        <v>0.4236111111111111</v>
      </c>
      <c r="L68" s="131">
        <v>0.54722222222222217</v>
      </c>
      <c r="M68" s="132">
        <f t="shared" si="9"/>
        <v>0.12361111111111106</v>
      </c>
      <c r="O68" s="27">
        <f>IF(M68="","",((M68+(N68*List1!$K$1))))</f>
        <v>0.12361111111111106</v>
      </c>
      <c r="P68" s="133">
        <f t="shared" si="10"/>
        <v>18</v>
      </c>
      <c r="R68" s="134"/>
      <c r="S68" s="128" t="s">
        <v>53</v>
      </c>
      <c r="T68" s="143" t="s">
        <v>427</v>
      </c>
      <c r="V68" s="79" t="s">
        <v>150</v>
      </c>
      <c r="W68" s="137">
        <v>732622920</v>
      </c>
      <c r="X68" s="129" t="s">
        <v>15</v>
      </c>
      <c r="Y68" s="129" t="s">
        <v>150</v>
      </c>
      <c r="Z68" s="129" t="s">
        <v>150</v>
      </c>
      <c r="AA68" s="129" t="s">
        <v>150</v>
      </c>
      <c r="AB68" s="138" t="s">
        <v>8</v>
      </c>
      <c r="AC68" s="139" t="s">
        <v>428</v>
      </c>
      <c r="AD68" s="128" t="s">
        <v>54</v>
      </c>
      <c r="AE68" s="140">
        <v>44414.419421296298</v>
      </c>
      <c r="AH68" s="141">
        <f t="shared" si="11"/>
        <v>3.7078651685393278</v>
      </c>
    </row>
    <row r="69" spans="2:34" ht="17.25" customHeight="1" x14ac:dyDescent="0.25">
      <c r="B69" s="80" t="s">
        <v>178</v>
      </c>
      <c r="C69" s="80" t="s">
        <v>174</v>
      </c>
      <c r="E69" s="128" t="s">
        <v>264</v>
      </c>
      <c r="F69" s="128" t="s">
        <v>265</v>
      </c>
      <c r="G69" s="128" t="s">
        <v>266</v>
      </c>
      <c r="H69" s="129" t="s">
        <v>177</v>
      </c>
      <c r="I69" s="129">
        <v>11</v>
      </c>
      <c r="J69" s="146" t="s">
        <v>52</v>
      </c>
      <c r="K69" s="131">
        <v>0.42152777777777778</v>
      </c>
      <c r="L69" s="131">
        <v>0.60138888888888886</v>
      </c>
      <c r="M69" s="132">
        <f t="shared" si="9"/>
        <v>0.17986111111111108</v>
      </c>
      <c r="O69" s="27">
        <f>IF(M69="","",((M69+(N69*List1!$K$1))))</f>
        <v>0.17986111111111108</v>
      </c>
      <c r="P69" s="133">
        <f t="shared" si="10"/>
        <v>26</v>
      </c>
      <c r="R69" s="134"/>
      <c r="S69" s="128" t="s">
        <v>53</v>
      </c>
      <c r="T69" s="143" t="s">
        <v>429</v>
      </c>
      <c r="V69" s="79" t="s">
        <v>150</v>
      </c>
      <c r="W69" s="137">
        <v>732622921</v>
      </c>
      <c r="X69" s="129" t="s">
        <v>15</v>
      </c>
      <c r="Y69" s="129" t="s">
        <v>150</v>
      </c>
      <c r="Z69" s="129" t="s">
        <v>150</v>
      </c>
      <c r="AA69" s="129" t="s">
        <v>150</v>
      </c>
      <c r="AB69" s="138" t="s">
        <v>8</v>
      </c>
      <c r="AC69" s="139" t="s">
        <v>430</v>
      </c>
      <c r="AD69" s="128" t="s">
        <v>54</v>
      </c>
      <c r="AE69" s="140">
        <v>44415.419421296298</v>
      </c>
      <c r="AH69" s="141">
        <f t="shared" si="11"/>
        <v>2.5482625482625489</v>
      </c>
    </row>
    <row r="70" spans="2:34" ht="17.25" customHeight="1" x14ac:dyDescent="0.25">
      <c r="B70" s="80" t="s">
        <v>178</v>
      </c>
      <c r="C70" s="80" t="s">
        <v>174</v>
      </c>
      <c r="E70" s="128" t="s">
        <v>267</v>
      </c>
      <c r="F70" s="128" t="s">
        <v>268</v>
      </c>
      <c r="G70" s="128" t="s">
        <v>269</v>
      </c>
      <c r="H70" s="129" t="s">
        <v>180</v>
      </c>
      <c r="I70" s="129">
        <v>11</v>
      </c>
      <c r="J70" s="146" t="s">
        <v>52</v>
      </c>
      <c r="K70" s="131">
        <v>0.4284722222222222</v>
      </c>
      <c r="L70" s="131">
        <v>0.52569444444444446</v>
      </c>
      <c r="M70" s="132">
        <f t="shared" si="9"/>
        <v>9.7222222222222265E-2</v>
      </c>
      <c r="O70" s="27">
        <f>IF(M70="","",((M70+(N70*List1!$K$1))))</f>
        <v>9.7222222222222265E-2</v>
      </c>
      <c r="P70" s="133">
        <f t="shared" si="10"/>
        <v>5</v>
      </c>
      <c r="R70" s="134"/>
      <c r="S70" s="128" t="s">
        <v>53</v>
      </c>
      <c r="T70" s="143" t="s">
        <v>431</v>
      </c>
      <c r="V70" s="79" t="s">
        <v>150</v>
      </c>
      <c r="W70" s="137">
        <v>732622922</v>
      </c>
      <c r="X70" s="129" t="s">
        <v>15</v>
      </c>
      <c r="Y70" s="129" t="s">
        <v>150</v>
      </c>
      <c r="Z70" s="129" t="s">
        <v>150</v>
      </c>
      <c r="AA70" s="129" t="s">
        <v>150</v>
      </c>
      <c r="AB70" s="138" t="s">
        <v>8</v>
      </c>
      <c r="AC70" s="139" t="s">
        <v>432</v>
      </c>
      <c r="AD70" s="128" t="s">
        <v>54</v>
      </c>
      <c r="AE70" s="140">
        <v>44416.419421296298</v>
      </c>
      <c r="AH70" s="141">
        <f t="shared" si="11"/>
        <v>4.7142857142857126</v>
      </c>
    </row>
    <row r="71" spans="2:34" ht="17.25" customHeight="1" x14ac:dyDescent="0.25">
      <c r="B71" s="80" t="s">
        <v>178</v>
      </c>
      <c r="C71" s="80" t="s">
        <v>174</v>
      </c>
      <c r="E71" s="128" t="s">
        <v>508</v>
      </c>
      <c r="F71" s="128" t="s">
        <v>270</v>
      </c>
      <c r="G71" s="128" t="s">
        <v>271</v>
      </c>
      <c r="H71" s="129" t="s">
        <v>177</v>
      </c>
      <c r="I71" s="129">
        <v>11</v>
      </c>
      <c r="J71" s="146" t="s">
        <v>52</v>
      </c>
      <c r="K71" s="131">
        <v>0.42986111111111108</v>
      </c>
      <c r="L71" s="131">
        <v>0.67222222222222217</v>
      </c>
      <c r="M71" s="132">
        <f t="shared" si="9"/>
        <v>0.24236111111111108</v>
      </c>
      <c r="O71" s="27">
        <f>IF(M71="","",((M71+(N71*List1!$K$1))))</f>
        <v>0.24236111111111108</v>
      </c>
      <c r="P71" s="133">
        <f t="shared" si="10"/>
        <v>29</v>
      </c>
      <c r="R71" s="134"/>
      <c r="S71" s="128" t="s">
        <v>53</v>
      </c>
      <c r="T71" s="143" t="s">
        <v>433</v>
      </c>
      <c r="V71" s="79" t="s">
        <v>150</v>
      </c>
      <c r="W71" s="137">
        <v>732622923</v>
      </c>
      <c r="X71" s="129" t="s">
        <v>15</v>
      </c>
      <c r="Y71" s="129" t="s">
        <v>150</v>
      </c>
      <c r="Z71" s="129" t="s">
        <v>150</v>
      </c>
      <c r="AA71" s="129" t="s">
        <v>150</v>
      </c>
      <c r="AB71" s="138" t="s">
        <v>8</v>
      </c>
      <c r="AC71" s="139" t="s">
        <v>434</v>
      </c>
      <c r="AD71" s="128" t="s">
        <v>54</v>
      </c>
      <c r="AE71" s="140">
        <v>44417.419421296298</v>
      </c>
      <c r="AH71" s="141">
        <f t="shared" si="11"/>
        <v>1.8911174785100291</v>
      </c>
    </row>
    <row r="72" spans="2:34" ht="17.25" customHeight="1" x14ac:dyDescent="0.25">
      <c r="B72" s="80" t="s">
        <v>178</v>
      </c>
      <c r="C72" s="80" t="s">
        <v>174</v>
      </c>
      <c r="E72" s="128" t="s">
        <v>272</v>
      </c>
      <c r="F72" s="128" t="s">
        <v>273</v>
      </c>
      <c r="G72" s="128" t="s">
        <v>274</v>
      </c>
      <c r="H72" s="129" t="s">
        <v>180</v>
      </c>
      <c r="I72" s="129">
        <v>11</v>
      </c>
      <c r="J72" s="146" t="s">
        <v>52</v>
      </c>
      <c r="K72" s="131">
        <v>0.43333333333333335</v>
      </c>
      <c r="L72" s="131">
        <v>0.55555555555555558</v>
      </c>
      <c r="M72" s="132">
        <f t="shared" si="9"/>
        <v>0.12222222222222223</v>
      </c>
      <c r="O72" s="27">
        <f>IF(M72="","",((M72+(N72*List1!$K$1))))</f>
        <v>0.12222222222222223</v>
      </c>
      <c r="P72" s="133">
        <f t="shared" si="10"/>
        <v>16</v>
      </c>
      <c r="R72" s="134"/>
      <c r="S72" s="128" t="s">
        <v>53</v>
      </c>
      <c r="T72" s="143" t="s">
        <v>435</v>
      </c>
      <c r="V72" s="79" t="s">
        <v>150</v>
      </c>
      <c r="W72" s="137">
        <v>732622924</v>
      </c>
      <c r="X72" s="129" t="s">
        <v>15</v>
      </c>
      <c r="Y72" s="129" t="s">
        <v>150</v>
      </c>
      <c r="Z72" s="129" t="s">
        <v>150</v>
      </c>
      <c r="AA72" s="129" t="s">
        <v>150</v>
      </c>
      <c r="AB72" s="138" t="s">
        <v>8</v>
      </c>
      <c r="AC72" s="139" t="s">
        <v>436</v>
      </c>
      <c r="AD72" s="128" t="s">
        <v>54</v>
      </c>
      <c r="AE72" s="140">
        <v>44418.419421296298</v>
      </c>
      <c r="AH72" s="141">
        <f t="shared" si="11"/>
        <v>3.7499999999999996</v>
      </c>
    </row>
    <row r="73" spans="2:34" ht="17.25" customHeight="1" x14ac:dyDescent="0.25">
      <c r="B73" s="80" t="s">
        <v>178</v>
      </c>
      <c r="C73" s="80" t="s">
        <v>174</v>
      </c>
      <c r="E73" s="128" t="s">
        <v>275</v>
      </c>
      <c r="F73" s="128" t="s">
        <v>276</v>
      </c>
      <c r="G73" s="128" t="s">
        <v>274</v>
      </c>
      <c r="H73" s="129" t="s">
        <v>180</v>
      </c>
      <c r="I73" s="129">
        <v>11</v>
      </c>
      <c r="J73" s="146" t="s">
        <v>52</v>
      </c>
      <c r="K73" s="131">
        <v>0.43472222222222223</v>
      </c>
      <c r="L73" s="131">
        <v>0.56944444444444442</v>
      </c>
      <c r="M73" s="132">
        <f t="shared" si="9"/>
        <v>0.13472222222222219</v>
      </c>
      <c r="O73" s="27">
        <f>IF(M73="","",((M73+(N73*List1!$K$1))))</f>
        <v>0.13472222222222219</v>
      </c>
      <c r="P73" s="133">
        <f t="shared" si="10"/>
        <v>19</v>
      </c>
      <c r="R73" s="134"/>
      <c r="S73" s="128" t="s">
        <v>53</v>
      </c>
      <c r="T73" s="143" t="s">
        <v>437</v>
      </c>
      <c r="V73" s="79" t="s">
        <v>150</v>
      </c>
      <c r="W73" s="137">
        <v>732622925</v>
      </c>
      <c r="X73" s="129" t="s">
        <v>15</v>
      </c>
      <c r="Y73" s="129" t="s">
        <v>150</v>
      </c>
      <c r="Z73" s="129" t="s">
        <v>150</v>
      </c>
      <c r="AA73" s="129" t="s">
        <v>150</v>
      </c>
      <c r="AB73" s="138" t="s">
        <v>8</v>
      </c>
      <c r="AC73" s="139" t="s">
        <v>438</v>
      </c>
      <c r="AD73" s="128" t="s">
        <v>54</v>
      </c>
      <c r="AE73" s="140">
        <v>44419.419421296298</v>
      </c>
      <c r="AH73" s="141">
        <f t="shared" si="11"/>
        <v>3.4020618556701039</v>
      </c>
    </row>
    <row r="74" spans="2:34" ht="17.25" customHeight="1" x14ac:dyDescent="0.25">
      <c r="B74" s="80" t="s">
        <v>178</v>
      </c>
      <c r="C74" s="80" t="s">
        <v>174</v>
      </c>
      <c r="E74" s="128" t="s">
        <v>277</v>
      </c>
      <c r="F74" s="128" t="s">
        <v>278</v>
      </c>
      <c r="G74" s="128" t="s">
        <v>279</v>
      </c>
      <c r="H74" s="129" t="s">
        <v>180</v>
      </c>
      <c r="I74" s="129">
        <v>11</v>
      </c>
      <c r="J74" s="146" t="s">
        <v>52</v>
      </c>
      <c r="K74" s="131">
        <v>0.43611111111111112</v>
      </c>
      <c r="L74" s="131">
        <v>0.52916666666666667</v>
      </c>
      <c r="M74" s="132">
        <f t="shared" si="9"/>
        <v>9.3055555555555558E-2</v>
      </c>
      <c r="O74" s="27">
        <f>IF(M74="","",((M74+(N74*List1!$K$1))))</f>
        <v>9.3055555555555558E-2</v>
      </c>
      <c r="P74" s="133">
        <f t="shared" si="10"/>
        <v>3</v>
      </c>
      <c r="R74" s="134"/>
      <c r="S74" s="128" t="s">
        <v>53</v>
      </c>
      <c r="T74" s="143" t="s">
        <v>439</v>
      </c>
      <c r="V74" s="79" t="s">
        <v>150</v>
      </c>
      <c r="W74" s="137">
        <v>732622926</v>
      </c>
      <c r="X74" s="129" t="s">
        <v>15</v>
      </c>
      <c r="Y74" s="129" t="s">
        <v>150</v>
      </c>
      <c r="Z74" s="129" t="s">
        <v>150</v>
      </c>
      <c r="AA74" s="129" t="s">
        <v>150</v>
      </c>
      <c r="AB74" s="138" t="s">
        <v>8</v>
      </c>
      <c r="AC74" s="139" t="s">
        <v>440</v>
      </c>
      <c r="AD74" s="128" t="s">
        <v>54</v>
      </c>
      <c r="AE74" s="140">
        <v>44420.419421296298</v>
      </c>
      <c r="AH74" s="141">
        <f t="shared" si="11"/>
        <v>4.9253731343283578</v>
      </c>
    </row>
    <row r="75" spans="2:34" ht="17.25" customHeight="1" x14ac:dyDescent="0.25">
      <c r="B75" s="80" t="s">
        <v>178</v>
      </c>
      <c r="C75" s="80" t="s">
        <v>174</v>
      </c>
      <c r="E75" s="128" t="s">
        <v>280</v>
      </c>
      <c r="F75" s="128" t="s">
        <v>281</v>
      </c>
      <c r="G75" s="128" t="s">
        <v>282</v>
      </c>
      <c r="H75" s="129" t="s">
        <v>177</v>
      </c>
      <c r="I75" s="129">
        <v>11</v>
      </c>
      <c r="J75" s="146" t="s">
        <v>52</v>
      </c>
      <c r="K75" s="131">
        <v>0.4368055555555555</v>
      </c>
      <c r="L75" s="131">
        <v>0.60069444444444442</v>
      </c>
      <c r="M75" s="132">
        <f t="shared" si="9"/>
        <v>0.16388888888888892</v>
      </c>
      <c r="O75" s="27">
        <f>IF(M75="","",((M75+(N75*List1!$K$1))))</f>
        <v>0.16388888888888892</v>
      </c>
      <c r="P75" s="133">
        <f t="shared" si="10"/>
        <v>25</v>
      </c>
      <c r="R75" s="134"/>
      <c r="S75" s="128" t="s">
        <v>53</v>
      </c>
      <c r="T75" s="143" t="s">
        <v>441</v>
      </c>
      <c r="V75" s="79" t="s">
        <v>150</v>
      </c>
      <c r="W75" s="137">
        <v>732622927</v>
      </c>
      <c r="X75" s="129" t="s">
        <v>15</v>
      </c>
      <c r="Y75" s="129" t="s">
        <v>150</v>
      </c>
      <c r="Z75" s="129" t="s">
        <v>150</v>
      </c>
      <c r="AA75" s="129" t="s">
        <v>150</v>
      </c>
      <c r="AB75" s="138" t="s">
        <v>8</v>
      </c>
      <c r="AC75" s="139" t="s">
        <v>442</v>
      </c>
      <c r="AD75" s="128" t="s">
        <v>54</v>
      </c>
      <c r="AE75" s="140">
        <v>44421.419421296298</v>
      </c>
      <c r="AH75" s="141">
        <f t="shared" si="11"/>
        <v>2.7966101694915246</v>
      </c>
    </row>
    <row r="76" spans="2:34" ht="17.25" customHeight="1" x14ac:dyDescent="0.25">
      <c r="B76" s="80" t="s">
        <v>178</v>
      </c>
      <c r="C76" s="80" t="s">
        <v>174</v>
      </c>
      <c r="E76" s="128" t="s">
        <v>283</v>
      </c>
      <c r="F76" s="128" t="s">
        <v>66</v>
      </c>
      <c r="G76" s="128" t="s">
        <v>67</v>
      </c>
      <c r="H76" s="129" t="s">
        <v>180</v>
      </c>
      <c r="I76" s="129">
        <v>11</v>
      </c>
      <c r="J76" s="146" t="s">
        <v>52</v>
      </c>
      <c r="K76" s="131">
        <v>0.41666666666666669</v>
      </c>
      <c r="L76" s="131">
        <v>0.51874999999999993</v>
      </c>
      <c r="M76" s="132">
        <f t="shared" si="9"/>
        <v>0.10208333333333325</v>
      </c>
      <c r="O76" s="27">
        <f>IF(M76="","",((M76+(N76*List1!$K$1))))</f>
        <v>0.10208333333333325</v>
      </c>
      <c r="P76" s="133">
        <f t="shared" si="10"/>
        <v>8</v>
      </c>
      <c r="R76" s="134"/>
      <c r="S76" s="128" t="s">
        <v>53</v>
      </c>
      <c r="T76" s="143" t="s">
        <v>443</v>
      </c>
      <c r="V76" s="79" t="s">
        <v>150</v>
      </c>
      <c r="W76" s="137">
        <v>732622928</v>
      </c>
      <c r="X76" s="129" t="s">
        <v>15</v>
      </c>
      <c r="Y76" s="129" t="s">
        <v>150</v>
      </c>
      <c r="Z76" s="129" t="s">
        <v>150</v>
      </c>
      <c r="AA76" s="129" t="s">
        <v>150</v>
      </c>
      <c r="AB76" s="138" t="s">
        <v>8</v>
      </c>
      <c r="AC76" s="139" t="s">
        <v>444</v>
      </c>
      <c r="AD76" s="128" t="s">
        <v>54</v>
      </c>
      <c r="AE76" s="140">
        <v>44422.419421296298</v>
      </c>
      <c r="AH76" s="141">
        <f t="shared" si="11"/>
        <v>4.4897959183673501</v>
      </c>
    </row>
    <row r="77" spans="2:34" ht="17.25" customHeight="1" x14ac:dyDescent="0.25">
      <c r="B77" s="80" t="s">
        <v>178</v>
      </c>
      <c r="C77" s="80" t="s">
        <v>179</v>
      </c>
      <c r="E77" s="128" t="s">
        <v>284</v>
      </c>
      <c r="F77" s="128" t="s">
        <v>285</v>
      </c>
      <c r="G77" s="128" t="s">
        <v>286</v>
      </c>
      <c r="H77" s="129" t="s">
        <v>180</v>
      </c>
      <c r="I77" s="129">
        <v>11</v>
      </c>
      <c r="J77" s="146" t="s">
        <v>52</v>
      </c>
      <c r="K77" s="131">
        <v>0.41944444444444445</v>
      </c>
      <c r="L77" s="131">
        <v>0.57847222222222217</v>
      </c>
      <c r="M77" s="132">
        <f t="shared" si="9"/>
        <v>0.15902777777777771</v>
      </c>
      <c r="O77" s="27">
        <f>IF(M77="","",((M77+(N77*List1!$K$1))))</f>
        <v>0.15902777777777771</v>
      </c>
      <c r="P77" s="133">
        <f t="shared" si="10"/>
        <v>23</v>
      </c>
      <c r="R77" s="134"/>
      <c r="S77" s="128" t="s">
        <v>53</v>
      </c>
      <c r="T77" s="143" t="s">
        <v>445</v>
      </c>
      <c r="V77" s="79" t="s">
        <v>150</v>
      </c>
      <c r="W77" s="137">
        <v>732622929</v>
      </c>
      <c r="X77" s="129" t="s">
        <v>15</v>
      </c>
      <c r="Y77" s="129" t="s">
        <v>150</v>
      </c>
      <c r="Z77" s="129" t="s">
        <v>150</v>
      </c>
      <c r="AA77" s="129" t="s">
        <v>150</v>
      </c>
      <c r="AB77" s="138" t="s">
        <v>8</v>
      </c>
      <c r="AC77" s="139" t="s">
        <v>446</v>
      </c>
      <c r="AD77" s="128" t="s">
        <v>54</v>
      </c>
      <c r="AE77" s="140">
        <v>44423.419421296298</v>
      </c>
      <c r="AH77" s="141">
        <f t="shared" si="11"/>
        <v>2.8820960698689966</v>
      </c>
    </row>
    <row r="78" spans="2:34" ht="17.25" customHeight="1" x14ac:dyDescent="0.25">
      <c r="B78" s="80" t="s">
        <v>178</v>
      </c>
      <c r="C78" s="80" t="s">
        <v>179</v>
      </c>
      <c r="E78" s="128" t="s">
        <v>287</v>
      </c>
      <c r="F78" s="128" t="s">
        <v>288</v>
      </c>
      <c r="G78" s="128" t="s">
        <v>55</v>
      </c>
      <c r="H78" s="129" t="s">
        <v>177</v>
      </c>
      <c r="I78" s="129">
        <v>11</v>
      </c>
      <c r="J78" s="146" t="s">
        <v>52</v>
      </c>
      <c r="K78" s="131">
        <v>0.42152777777777778</v>
      </c>
      <c r="L78" s="131">
        <v>0.58333333333333337</v>
      </c>
      <c r="M78" s="132">
        <f t="shared" si="9"/>
        <v>0.16180555555555559</v>
      </c>
      <c r="O78" s="27">
        <f>IF(M78="","",((M78+(N78*List1!$K$1))))</f>
        <v>0.16180555555555559</v>
      </c>
      <c r="P78" s="133">
        <f t="shared" si="10"/>
        <v>24</v>
      </c>
      <c r="R78" s="134"/>
      <c r="S78" s="128" t="s">
        <v>53</v>
      </c>
      <c r="T78" s="143" t="s">
        <v>447</v>
      </c>
      <c r="V78" s="79" t="s">
        <v>150</v>
      </c>
      <c r="W78" s="137">
        <v>732622931</v>
      </c>
      <c r="X78" s="129" t="s">
        <v>15</v>
      </c>
      <c r="Y78" s="129" t="s">
        <v>150</v>
      </c>
      <c r="Z78" s="129" t="s">
        <v>150</v>
      </c>
      <c r="AA78" s="129" t="s">
        <v>150</v>
      </c>
      <c r="AB78" s="138" t="s">
        <v>8</v>
      </c>
      <c r="AC78" s="139" t="s">
        <v>448</v>
      </c>
      <c r="AD78" s="128" t="s">
        <v>54</v>
      </c>
      <c r="AE78" s="140">
        <v>44425.419421296298</v>
      </c>
      <c r="AH78" s="141">
        <f t="shared" si="11"/>
        <v>2.8326180257510725</v>
      </c>
    </row>
    <row r="79" spans="2:34" ht="17.25" customHeight="1" x14ac:dyDescent="0.25">
      <c r="B79" s="80" t="s">
        <v>178</v>
      </c>
      <c r="C79" s="80" t="s">
        <v>179</v>
      </c>
      <c r="E79" s="128" t="s">
        <v>289</v>
      </c>
      <c r="F79" s="128" t="s">
        <v>290</v>
      </c>
      <c r="G79" s="128" t="s">
        <v>274</v>
      </c>
      <c r="H79" s="129" t="s">
        <v>180</v>
      </c>
      <c r="I79" s="129">
        <v>11</v>
      </c>
      <c r="J79" s="146" t="s">
        <v>52</v>
      </c>
      <c r="K79" s="131">
        <v>0.42222222222222222</v>
      </c>
      <c r="L79" s="131">
        <v>0.52777777777777779</v>
      </c>
      <c r="M79" s="132">
        <f t="shared" si="9"/>
        <v>0.10555555555555557</v>
      </c>
      <c r="O79" s="27">
        <f>IF(M79="","",((M79+(N79*List1!$K$1))))</f>
        <v>0.10555555555555557</v>
      </c>
      <c r="P79" s="133">
        <f t="shared" si="10"/>
        <v>11</v>
      </c>
      <c r="R79" s="134"/>
      <c r="S79" s="128" t="s">
        <v>53</v>
      </c>
      <c r="T79" s="143" t="s">
        <v>449</v>
      </c>
      <c r="V79" s="79" t="s">
        <v>150</v>
      </c>
      <c r="W79" s="137">
        <v>732622932</v>
      </c>
      <c r="X79" s="129" t="s">
        <v>15</v>
      </c>
      <c r="Y79" s="129" t="s">
        <v>150</v>
      </c>
      <c r="Z79" s="129" t="s">
        <v>150</v>
      </c>
      <c r="AA79" s="129" t="s">
        <v>150</v>
      </c>
      <c r="AB79" s="138" t="s">
        <v>8</v>
      </c>
      <c r="AC79" s="139" t="s">
        <v>450</v>
      </c>
      <c r="AD79" s="128" t="s">
        <v>54</v>
      </c>
      <c r="AE79" s="140">
        <v>44426.419421296298</v>
      </c>
      <c r="AH79" s="141">
        <f t="shared" si="11"/>
        <v>4.3421052631578947</v>
      </c>
    </row>
    <row r="80" spans="2:34" ht="17.25" customHeight="1" x14ac:dyDescent="0.25">
      <c r="B80" s="80" t="s">
        <v>178</v>
      </c>
      <c r="C80" s="80" t="s">
        <v>179</v>
      </c>
      <c r="E80" s="128" t="s">
        <v>291</v>
      </c>
      <c r="F80" s="128" t="s">
        <v>292</v>
      </c>
      <c r="G80" s="128" t="s">
        <v>293</v>
      </c>
      <c r="H80" s="129" t="s">
        <v>180</v>
      </c>
      <c r="I80" s="129">
        <v>11</v>
      </c>
      <c r="J80" s="146" t="s">
        <v>52</v>
      </c>
      <c r="K80" s="131">
        <v>0.42291666666666666</v>
      </c>
      <c r="L80" s="131">
        <v>0.52708333333333335</v>
      </c>
      <c r="M80" s="132">
        <f t="shared" si="9"/>
        <v>0.10416666666666669</v>
      </c>
      <c r="O80" s="27">
        <f>IF(M80="","",((M80+(N80*List1!$K$1))))</f>
        <v>0.10416666666666669</v>
      </c>
      <c r="P80" s="133">
        <f t="shared" si="10"/>
        <v>9</v>
      </c>
      <c r="R80" s="134"/>
      <c r="S80" s="128" t="s">
        <v>53</v>
      </c>
      <c r="T80" s="143" t="s">
        <v>451</v>
      </c>
      <c r="V80" s="79" t="s">
        <v>150</v>
      </c>
      <c r="W80" s="137">
        <v>732622933</v>
      </c>
      <c r="X80" s="129" t="s">
        <v>15</v>
      </c>
      <c r="Y80" s="129" t="s">
        <v>150</v>
      </c>
      <c r="Z80" s="129" t="s">
        <v>150</v>
      </c>
      <c r="AA80" s="129" t="s">
        <v>150</v>
      </c>
      <c r="AB80" s="138" t="s">
        <v>8</v>
      </c>
      <c r="AC80" s="139" t="s">
        <v>452</v>
      </c>
      <c r="AD80" s="128" t="s">
        <v>54</v>
      </c>
      <c r="AE80" s="140">
        <v>44427.419421296298</v>
      </c>
      <c r="AH80" s="141">
        <f t="shared" si="11"/>
        <v>4.3999999999999995</v>
      </c>
    </row>
    <row r="81" spans="2:34" ht="17.25" customHeight="1" x14ac:dyDescent="0.25">
      <c r="B81" s="80" t="s">
        <v>178</v>
      </c>
      <c r="C81" s="80" t="s">
        <v>179</v>
      </c>
      <c r="E81" s="128" t="s">
        <v>294</v>
      </c>
      <c r="F81" s="128" t="s">
        <v>295</v>
      </c>
      <c r="G81" s="128" t="s">
        <v>296</v>
      </c>
      <c r="H81" s="129" t="s">
        <v>180</v>
      </c>
      <c r="I81" s="129">
        <v>11</v>
      </c>
      <c r="J81" s="146" t="s">
        <v>52</v>
      </c>
      <c r="K81" s="131">
        <v>0.42430555555555555</v>
      </c>
      <c r="L81" s="131">
        <v>0.54236111111111118</v>
      </c>
      <c r="M81" s="132">
        <f t="shared" si="9"/>
        <v>0.11805555555555564</v>
      </c>
      <c r="O81" s="27">
        <f>IF(M81="","",((M81+(N81*List1!$K$1))))</f>
        <v>0.11805555555555564</v>
      </c>
      <c r="P81" s="133">
        <f t="shared" si="10"/>
        <v>15</v>
      </c>
      <c r="R81" s="134"/>
      <c r="S81" s="128" t="s">
        <v>53</v>
      </c>
      <c r="T81" s="143" t="s">
        <v>453</v>
      </c>
      <c r="V81" s="79" t="s">
        <v>150</v>
      </c>
      <c r="W81" s="137">
        <v>732622934</v>
      </c>
      <c r="X81" s="129" t="s">
        <v>15</v>
      </c>
      <c r="Y81" s="129" t="s">
        <v>150</v>
      </c>
      <c r="Z81" s="129" t="s">
        <v>150</v>
      </c>
      <c r="AA81" s="129" t="s">
        <v>150</v>
      </c>
      <c r="AB81" s="138" t="s">
        <v>8</v>
      </c>
      <c r="AC81" s="139" t="s">
        <v>454</v>
      </c>
      <c r="AD81" s="128" t="s">
        <v>54</v>
      </c>
      <c r="AE81" s="140">
        <v>44428.419421296298</v>
      </c>
      <c r="AH81" s="141">
        <f t="shared" si="11"/>
        <v>3.8823529411764679</v>
      </c>
    </row>
    <row r="82" spans="2:34" ht="17.25" customHeight="1" x14ac:dyDescent="0.25">
      <c r="B82" s="80" t="s">
        <v>178</v>
      </c>
      <c r="C82" s="80" t="s">
        <v>179</v>
      </c>
      <c r="E82" s="128" t="s">
        <v>297</v>
      </c>
      <c r="F82" s="128" t="s">
        <v>66</v>
      </c>
      <c r="G82" s="128" t="s">
        <v>298</v>
      </c>
      <c r="H82" s="129" t="s">
        <v>177</v>
      </c>
      <c r="I82" s="129">
        <v>11</v>
      </c>
      <c r="J82" s="146" t="s">
        <v>52</v>
      </c>
      <c r="K82" s="131">
        <v>0.42499999999999999</v>
      </c>
      <c r="L82" s="131">
        <v>0.53194444444444444</v>
      </c>
      <c r="M82" s="132">
        <f t="shared" si="9"/>
        <v>0.10694444444444445</v>
      </c>
      <c r="O82" s="27">
        <f>IF(M82="","",((M82+(N82*List1!$K$1))))</f>
        <v>0.10694444444444445</v>
      </c>
      <c r="P82" s="133">
        <f t="shared" si="10"/>
        <v>12</v>
      </c>
      <c r="R82" s="134"/>
      <c r="S82" s="128" t="s">
        <v>53</v>
      </c>
      <c r="T82" s="143" t="s">
        <v>455</v>
      </c>
      <c r="V82" s="79" t="s">
        <v>150</v>
      </c>
      <c r="W82" s="137">
        <v>732622935</v>
      </c>
      <c r="X82" s="129" t="s">
        <v>15</v>
      </c>
      <c r="Y82" s="129" t="s">
        <v>150</v>
      </c>
      <c r="Z82" s="129" t="s">
        <v>150</v>
      </c>
      <c r="AA82" s="129" t="s">
        <v>150</v>
      </c>
      <c r="AB82" s="138" t="s">
        <v>8</v>
      </c>
      <c r="AC82" s="139" t="s">
        <v>456</v>
      </c>
      <c r="AD82" s="128" t="s">
        <v>54</v>
      </c>
      <c r="AE82" s="140">
        <v>44429.419421296298</v>
      </c>
      <c r="AH82" s="141">
        <f t="shared" si="11"/>
        <v>4.2857142857142856</v>
      </c>
    </row>
    <row r="83" spans="2:34" ht="17.25" customHeight="1" x14ac:dyDescent="0.25">
      <c r="B83" s="80" t="s">
        <v>178</v>
      </c>
      <c r="C83" s="80" t="s">
        <v>179</v>
      </c>
      <c r="E83" s="128" t="s">
        <v>60</v>
      </c>
      <c r="F83" s="128" t="s">
        <v>509</v>
      </c>
      <c r="G83" s="128" t="s">
        <v>271</v>
      </c>
      <c r="H83" s="129" t="s">
        <v>180</v>
      </c>
      <c r="I83" s="129">
        <v>11</v>
      </c>
      <c r="J83" s="146" t="s">
        <v>52</v>
      </c>
      <c r="K83" s="131">
        <v>0.42638888888888887</v>
      </c>
      <c r="L83" s="131">
        <v>0.5229166666666667</v>
      </c>
      <c r="M83" s="132">
        <f t="shared" si="9"/>
        <v>9.6527777777777823E-2</v>
      </c>
      <c r="O83" s="27">
        <f>IF(M83="","",((M83+(N83*List1!$K$1))))</f>
        <v>9.6527777777777823E-2</v>
      </c>
      <c r="P83" s="133">
        <f t="shared" si="10"/>
        <v>4</v>
      </c>
      <c r="R83" s="134"/>
      <c r="S83" s="128" t="s">
        <v>53</v>
      </c>
      <c r="T83" s="143" t="s">
        <v>457</v>
      </c>
      <c r="V83" s="79" t="s">
        <v>150</v>
      </c>
      <c r="W83" s="137">
        <v>732622937</v>
      </c>
      <c r="X83" s="129" t="s">
        <v>15</v>
      </c>
      <c r="Y83" s="129" t="s">
        <v>150</v>
      </c>
      <c r="Z83" s="129" t="s">
        <v>150</v>
      </c>
      <c r="AA83" s="129" t="s">
        <v>150</v>
      </c>
      <c r="AB83" s="138" t="s">
        <v>8</v>
      </c>
      <c r="AC83" s="139" t="s">
        <v>458</v>
      </c>
      <c r="AD83" s="128" t="s">
        <v>54</v>
      </c>
      <c r="AE83" s="140">
        <v>44431.419421296298</v>
      </c>
      <c r="AH83" s="141">
        <f t="shared" si="11"/>
        <v>4.7482014388489189</v>
      </c>
    </row>
    <row r="84" spans="2:34" ht="17.25" customHeight="1" x14ac:dyDescent="0.25">
      <c r="B84" s="80" t="s">
        <v>178</v>
      </c>
      <c r="C84" s="80" t="s">
        <v>179</v>
      </c>
      <c r="E84" s="128" t="s">
        <v>299</v>
      </c>
      <c r="F84" s="128" t="s">
        <v>300</v>
      </c>
      <c r="G84" s="128" t="s">
        <v>301</v>
      </c>
      <c r="H84" s="129" t="s">
        <v>180</v>
      </c>
      <c r="I84" s="129">
        <v>11</v>
      </c>
      <c r="J84" s="146" t="s">
        <v>52</v>
      </c>
      <c r="K84" s="131">
        <v>0.42708333333333331</v>
      </c>
      <c r="L84" s="131">
        <v>0.53194444444444444</v>
      </c>
      <c r="M84" s="132">
        <f t="shared" si="9"/>
        <v>0.10486111111111113</v>
      </c>
      <c r="O84" s="27">
        <f>IF(M84="","",((M84+(N84*List1!$K$1))))</f>
        <v>0.10486111111111113</v>
      </c>
      <c r="P84" s="133">
        <f t="shared" si="10"/>
        <v>10</v>
      </c>
      <c r="R84" s="134"/>
      <c r="S84" s="128" t="s">
        <v>53</v>
      </c>
      <c r="T84" s="143" t="s">
        <v>459</v>
      </c>
      <c r="V84" s="79" t="s">
        <v>150</v>
      </c>
      <c r="W84" s="137">
        <v>732622938</v>
      </c>
      <c r="X84" s="129" t="s">
        <v>15</v>
      </c>
      <c r="Y84" s="129" t="s">
        <v>150</v>
      </c>
      <c r="Z84" s="129" t="s">
        <v>150</v>
      </c>
      <c r="AA84" s="129" t="s">
        <v>150</v>
      </c>
      <c r="AB84" s="138" t="s">
        <v>8</v>
      </c>
      <c r="AC84" s="139" t="s">
        <v>460</v>
      </c>
      <c r="AD84" s="128" t="s">
        <v>54</v>
      </c>
      <c r="AE84" s="140">
        <v>44432.419421296298</v>
      </c>
      <c r="AH84" s="141">
        <f t="shared" si="11"/>
        <v>4.3708609271523171</v>
      </c>
    </row>
    <row r="85" spans="2:34" ht="17.25" customHeight="1" x14ac:dyDescent="0.25">
      <c r="B85" s="80" t="s">
        <v>178</v>
      </c>
      <c r="C85" s="80" t="s">
        <v>179</v>
      </c>
      <c r="E85" s="128" t="s">
        <v>302</v>
      </c>
      <c r="F85" s="128" t="s">
        <v>303</v>
      </c>
      <c r="G85" s="128" t="s">
        <v>304</v>
      </c>
      <c r="H85" s="129" t="s">
        <v>180</v>
      </c>
      <c r="I85" s="129">
        <v>11</v>
      </c>
      <c r="J85" s="146" t="s">
        <v>52</v>
      </c>
      <c r="K85" s="131">
        <v>0.41736111111111113</v>
      </c>
      <c r="L85" s="131">
        <v>0.59722222222222221</v>
      </c>
      <c r="M85" s="132">
        <f t="shared" si="9"/>
        <v>0.17986111111111108</v>
      </c>
      <c r="O85" s="27">
        <f>IF(M85="","",((M85+(N85*List1!$K$1))))</f>
        <v>0.17986111111111108</v>
      </c>
      <c r="P85" s="133">
        <f t="shared" si="10"/>
        <v>26</v>
      </c>
      <c r="R85" s="134"/>
      <c r="S85" s="128" t="s">
        <v>53</v>
      </c>
      <c r="T85" s="143" t="s">
        <v>461</v>
      </c>
      <c r="V85" s="79" t="s">
        <v>150</v>
      </c>
      <c r="W85" s="137">
        <v>732622939</v>
      </c>
      <c r="X85" s="129" t="s">
        <v>15</v>
      </c>
      <c r="Y85" s="129" t="s">
        <v>150</v>
      </c>
      <c r="Z85" s="129" t="s">
        <v>150</v>
      </c>
      <c r="AA85" s="129" t="s">
        <v>150</v>
      </c>
      <c r="AB85" s="138" t="s">
        <v>8</v>
      </c>
      <c r="AC85" s="139" t="s">
        <v>462</v>
      </c>
      <c r="AD85" s="128" t="s">
        <v>54</v>
      </c>
      <c r="AE85" s="140">
        <v>44433.419421296298</v>
      </c>
      <c r="AH85" s="141">
        <f t="shared" si="11"/>
        <v>2.5482625482625489</v>
      </c>
    </row>
    <row r="86" spans="2:34" ht="17.25" customHeight="1" x14ac:dyDescent="0.25">
      <c r="B86" s="80" t="s">
        <v>178</v>
      </c>
      <c r="C86" s="80" t="s">
        <v>179</v>
      </c>
      <c r="E86" s="128" t="s">
        <v>98</v>
      </c>
      <c r="F86" s="128" t="s">
        <v>99</v>
      </c>
      <c r="G86" s="128" t="s">
        <v>65</v>
      </c>
      <c r="H86" s="129" t="s">
        <v>177</v>
      </c>
      <c r="I86" s="129">
        <v>11</v>
      </c>
      <c r="J86" s="146" t="s">
        <v>52</v>
      </c>
      <c r="K86" s="131">
        <v>0.41875000000000001</v>
      </c>
      <c r="L86" s="131">
        <v>0.52638888888888891</v>
      </c>
      <c r="M86" s="132">
        <f t="shared" si="9"/>
        <v>0.1076388888888889</v>
      </c>
      <c r="O86" s="27">
        <f>IF(M86="","",((M86+(N86*List1!$K$1))))</f>
        <v>0.1076388888888889</v>
      </c>
      <c r="P86" s="133">
        <f t="shared" si="10"/>
        <v>14</v>
      </c>
      <c r="R86" s="134"/>
      <c r="S86" s="128" t="s">
        <v>53</v>
      </c>
      <c r="T86" s="143" t="s">
        <v>463</v>
      </c>
      <c r="V86" s="79" t="s">
        <v>150</v>
      </c>
      <c r="W86" s="137">
        <v>732622940</v>
      </c>
      <c r="X86" s="129" t="s">
        <v>15</v>
      </c>
      <c r="Y86" s="129" t="s">
        <v>150</v>
      </c>
      <c r="Z86" s="129" t="s">
        <v>150</v>
      </c>
      <c r="AA86" s="129" t="s">
        <v>150</v>
      </c>
      <c r="AB86" s="138" t="s">
        <v>8</v>
      </c>
      <c r="AC86" s="139" t="s">
        <v>464</v>
      </c>
      <c r="AD86" s="128" t="s">
        <v>54</v>
      </c>
      <c r="AE86" s="140">
        <v>44434.419421296298</v>
      </c>
      <c r="AH86" s="141">
        <f t="shared" si="11"/>
        <v>4.258064516129032</v>
      </c>
    </row>
    <row r="87" spans="2:34" ht="17.25" customHeight="1" x14ac:dyDescent="0.25">
      <c r="B87" s="80" t="s">
        <v>178</v>
      </c>
      <c r="C87" s="80" t="s">
        <v>179</v>
      </c>
      <c r="E87" s="128" t="s">
        <v>112</v>
      </c>
      <c r="F87" s="128" t="s">
        <v>113</v>
      </c>
      <c r="G87" s="128" t="s">
        <v>114</v>
      </c>
      <c r="H87" s="129" t="s">
        <v>245</v>
      </c>
      <c r="I87" s="129">
        <v>11</v>
      </c>
      <c r="J87" s="146" t="s">
        <v>52</v>
      </c>
      <c r="K87" s="131">
        <v>0.42777777777777781</v>
      </c>
      <c r="L87" s="131">
        <v>0.66805555555555562</v>
      </c>
      <c r="M87" s="132">
        <f t="shared" si="9"/>
        <v>0.24027777777777781</v>
      </c>
      <c r="O87" s="27">
        <f>IF(M87="","",((M87+(N87*List1!$K$1))))</f>
        <v>0.24027777777777781</v>
      </c>
      <c r="P87" s="133">
        <f t="shared" si="10"/>
        <v>28</v>
      </c>
      <c r="R87" s="134"/>
      <c r="S87" s="128" t="s">
        <v>53</v>
      </c>
      <c r="T87" s="143" t="s">
        <v>465</v>
      </c>
      <c r="V87" s="79" t="s">
        <v>150</v>
      </c>
      <c r="W87" s="137">
        <v>732622941</v>
      </c>
      <c r="X87" s="129" t="s">
        <v>15</v>
      </c>
      <c r="Y87" s="129" t="s">
        <v>150</v>
      </c>
      <c r="Z87" s="129" t="s">
        <v>150</v>
      </c>
      <c r="AA87" s="129" t="s">
        <v>150</v>
      </c>
      <c r="AB87" s="138" t="s">
        <v>8</v>
      </c>
      <c r="AC87" s="139" t="s">
        <v>466</v>
      </c>
      <c r="AD87" s="128" t="s">
        <v>54</v>
      </c>
      <c r="AE87" s="140">
        <v>44435.419421296298</v>
      </c>
      <c r="AH87" s="141">
        <f t="shared" si="11"/>
        <v>1.9075144508670518</v>
      </c>
    </row>
    <row r="88" spans="2:34" ht="17.25" customHeight="1" x14ac:dyDescent="0.25">
      <c r="B88" s="80" t="s">
        <v>178</v>
      </c>
      <c r="C88" s="80" t="s">
        <v>179</v>
      </c>
      <c r="E88" s="128" t="s">
        <v>305</v>
      </c>
      <c r="F88" s="128" t="s">
        <v>306</v>
      </c>
      <c r="G88" s="128" t="s">
        <v>271</v>
      </c>
      <c r="H88" s="129" t="s">
        <v>180</v>
      </c>
      <c r="I88" s="129">
        <v>11</v>
      </c>
      <c r="J88" s="146" t="s">
        <v>52</v>
      </c>
      <c r="K88" s="131">
        <v>0.4291666666666667</v>
      </c>
      <c r="L88" s="131">
        <v>0.67222222222222217</v>
      </c>
      <c r="M88" s="132">
        <f t="shared" si="9"/>
        <v>0.24305555555555547</v>
      </c>
      <c r="O88" s="27">
        <f>IF(M88="","",((M88+(N88*List1!$K$1))))</f>
        <v>0.24305555555555547</v>
      </c>
      <c r="P88" s="133">
        <f t="shared" si="10"/>
        <v>30</v>
      </c>
      <c r="R88" s="134"/>
      <c r="S88" s="128" t="s">
        <v>53</v>
      </c>
      <c r="T88" s="143" t="s">
        <v>467</v>
      </c>
      <c r="V88" s="79" t="s">
        <v>150</v>
      </c>
      <c r="W88" s="137">
        <v>732622942</v>
      </c>
      <c r="X88" s="129" t="s">
        <v>15</v>
      </c>
      <c r="Y88" s="129" t="s">
        <v>150</v>
      </c>
      <c r="Z88" s="129" t="s">
        <v>150</v>
      </c>
      <c r="AA88" s="129" t="s">
        <v>150</v>
      </c>
      <c r="AB88" s="138" t="s">
        <v>8</v>
      </c>
      <c r="AC88" s="139" t="s">
        <v>468</v>
      </c>
      <c r="AD88" s="128" t="s">
        <v>54</v>
      </c>
      <c r="AE88" s="140">
        <v>44436.419421296298</v>
      </c>
      <c r="AH88" s="141">
        <f t="shared" si="11"/>
        <v>1.8857142857142863</v>
      </c>
    </row>
    <row r="89" spans="2:34" ht="17.25" customHeight="1" x14ac:dyDescent="0.25">
      <c r="B89" s="80" t="s">
        <v>178</v>
      </c>
      <c r="C89" s="80" t="s">
        <v>179</v>
      </c>
      <c r="E89" s="128" t="s">
        <v>307</v>
      </c>
      <c r="F89" s="128" t="s">
        <v>308</v>
      </c>
      <c r="G89" s="128" t="s">
        <v>309</v>
      </c>
      <c r="H89" s="129" t="s">
        <v>245</v>
      </c>
      <c r="I89" s="129">
        <v>11</v>
      </c>
      <c r="J89" s="146" t="s">
        <v>52</v>
      </c>
      <c r="K89" s="131">
        <v>0.41805555555555557</v>
      </c>
      <c r="L89" s="131">
        <v>0.57152777777777775</v>
      </c>
      <c r="M89" s="132">
        <f t="shared" si="9"/>
        <v>0.15347222222222218</v>
      </c>
      <c r="O89" s="27">
        <f>IF(M89="","",((M89+(N89*List1!$K$1))))</f>
        <v>0.15347222222222218</v>
      </c>
      <c r="P89" s="133">
        <f t="shared" si="10"/>
        <v>21</v>
      </c>
      <c r="R89" s="134"/>
      <c r="S89" s="128" t="s">
        <v>53</v>
      </c>
      <c r="T89" s="143" t="s">
        <v>469</v>
      </c>
      <c r="V89" s="79" t="s">
        <v>150</v>
      </c>
      <c r="W89" s="137">
        <v>732622943</v>
      </c>
      <c r="X89" s="129" t="s">
        <v>15</v>
      </c>
      <c r="Y89" s="129" t="s">
        <v>150</v>
      </c>
      <c r="Z89" s="129" t="s">
        <v>150</v>
      </c>
      <c r="AA89" s="129" t="s">
        <v>150</v>
      </c>
      <c r="AB89" s="138" t="s">
        <v>8</v>
      </c>
      <c r="AC89" s="139" t="s">
        <v>470</v>
      </c>
      <c r="AD89" s="128" t="s">
        <v>54</v>
      </c>
      <c r="AE89" s="140">
        <v>44437.419421296298</v>
      </c>
      <c r="AH89" s="141">
        <f t="shared" si="11"/>
        <v>2.9864253393665163</v>
      </c>
    </row>
    <row r="90" spans="2:34" ht="17.25" customHeight="1" x14ac:dyDescent="0.25">
      <c r="B90" s="80" t="s">
        <v>178</v>
      </c>
      <c r="C90" s="80" t="s">
        <v>179</v>
      </c>
      <c r="E90" s="128" t="s">
        <v>310</v>
      </c>
      <c r="F90" s="128" t="s">
        <v>311</v>
      </c>
      <c r="G90" s="128" t="s">
        <v>116</v>
      </c>
      <c r="H90" s="129" t="s">
        <v>180</v>
      </c>
      <c r="I90" s="129">
        <v>11</v>
      </c>
      <c r="J90" s="146" t="s">
        <v>52</v>
      </c>
      <c r="K90" s="131">
        <v>0.43958333333333338</v>
      </c>
      <c r="L90" s="131">
        <v>0.68958333333333333</v>
      </c>
      <c r="M90" s="132">
        <f t="shared" si="9"/>
        <v>0.24999999999999994</v>
      </c>
      <c r="O90" s="27">
        <f>IF(M90="","",((M90+(N90*List1!$K$1))))</f>
        <v>0.24999999999999994</v>
      </c>
      <c r="P90" s="133">
        <f t="shared" si="10"/>
        <v>31</v>
      </c>
      <c r="R90" s="134"/>
      <c r="S90" s="128" t="s">
        <v>53</v>
      </c>
      <c r="T90" s="143" t="s">
        <v>471</v>
      </c>
      <c r="V90" s="79" t="s">
        <v>150</v>
      </c>
      <c r="W90" s="137">
        <v>732622944</v>
      </c>
      <c r="X90" s="129" t="s">
        <v>15</v>
      </c>
      <c r="Y90" s="129" t="s">
        <v>150</v>
      </c>
      <c r="Z90" s="129" t="s">
        <v>150</v>
      </c>
      <c r="AA90" s="129" t="s">
        <v>150</v>
      </c>
      <c r="AB90" s="138" t="s">
        <v>8</v>
      </c>
      <c r="AC90" s="139" t="s">
        <v>472</v>
      </c>
      <c r="AD90" s="128" t="s">
        <v>54</v>
      </c>
      <c r="AE90" s="140">
        <v>44438.419421296298</v>
      </c>
      <c r="AH90" s="141">
        <f t="shared" si="11"/>
        <v>1.8333333333333337</v>
      </c>
    </row>
    <row r="91" spans="2:34" ht="17.25" customHeight="1" x14ac:dyDescent="0.25">
      <c r="B91" s="80" t="s">
        <v>178</v>
      </c>
      <c r="C91" s="80" t="s">
        <v>179</v>
      </c>
      <c r="E91" s="128" t="s">
        <v>312</v>
      </c>
      <c r="F91" s="128" t="s">
        <v>313</v>
      </c>
      <c r="G91" s="128" t="s">
        <v>65</v>
      </c>
      <c r="H91" s="129" t="s">
        <v>180</v>
      </c>
      <c r="I91" s="129">
        <v>11</v>
      </c>
      <c r="J91" s="146" t="s">
        <v>52</v>
      </c>
      <c r="K91" s="131">
        <v>0.43958333333333338</v>
      </c>
      <c r="L91" s="131">
        <v>0.68958333333333333</v>
      </c>
      <c r="M91" s="132">
        <f t="shared" si="9"/>
        <v>0.24999999999999994</v>
      </c>
      <c r="O91" s="27">
        <f>IF(M91="","",((M91+(N91*List1!$K$1))))</f>
        <v>0.24999999999999994</v>
      </c>
      <c r="P91" s="133">
        <f t="shared" si="10"/>
        <v>31</v>
      </c>
      <c r="R91" s="134"/>
      <c r="S91" s="128" t="s">
        <v>53</v>
      </c>
      <c r="T91" s="143" t="s">
        <v>473</v>
      </c>
      <c r="V91" s="79" t="s">
        <v>150</v>
      </c>
      <c r="W91" s="137">
        <v>732622945</v>
      </c>
      <c r="X91" s="129" t="s">
        <v>15</v>
      </c>
      <c r="Y91" s="129" t="s">
        <v>150</v>
      </c>
      <c r="Z91" s="129" t="s">
        <v>150</v>
      </c>
      <c r="AA91" s="129" t="s">
        <v>150</v>
      </c>
      <c r="AB91" s="138" t="s">
        <v>8</v>
      </c>
      <c r="AC91" s="139" t="s">
        <v>474</v>
      </c>
      <c r="AD91" s="128" t="s">
        <v>54</v>
      </c>
      <c r="AE91" s="140">
        <v>44439.419421296298</v>
      </c>
      <c r="AH91" s="141">
        <f t="shared" si="11"/>
        <v>1.8333333333333337</v>
      </c>
    </row>
    <row r="92" spans="2:34" ht="17.25" customHeight="1" x14ac:dyDescent="0.25">
      <c r="B92" s="80" t="s">
        <v>178</v>
      </c>
      <c r="C92" s="80" t="s">
        <v>179</v>
      </c>
      <c r="E92" s="128" t="s">
        <v>314</v>
      </c>
      <c r="F92" s="128" t="s">
        <v>315</v>
      </c>
      <c r="G92" s="128" t="s">
        <v>316</v>
      </c>
      <c r="H92" s="129" t="s">
        <v>180</v>
      </c>
      <c r="I92" s="129">
        <v>11</v>
      </c>
      <c r="J92" s="146" t="s">
        <v>52</v>
      </c>
      <c r="K92" s="131">
        <v>0.43124999999999997</v>
      </c>
      <c r="L92" s="131">
        <v>0.53055555555555556</v>
      </c>
      <c r="M92" s="132">
        <f t="shared" si="9"/>
        <v>9.9305555555555591E-2</v>
      </c>
      <c r="O92" s="27">
        <f>IF(M92="","",((M92+(N92*List1!$K$1))))</f>
        <v>9.9305555555555591E-2</v>
      </c>
      <c r="P92" s="133">
        <f t="shared" si="10"/>
        <v>7</v>
      </c>
      <c r="R92" s="134"/>
      <c r="S92" s="128" t="s">
        <v>53</v>
      </c>
      <c r="T92" s="143" t="s">
        <v>475</v>
      </c>
      <c r="V92" s="79" t="s">
        <v>150</v>
      </c>
      <c r="W92" s="137">
        <v>732622946</v>
      </c>
      <c r="X92" s="129" t="s">
        <v>15</v>
      </c>
      <c r="Y92" s="129" t="s">
        <v>150</v>
      </c>
      <c r="Z92" s="129" t="s">
        <v>150</v>
      </c>
      <c r="AA92" s="129" t="s">
        <v>150</v>
      </c>
      <c r="AB92" s="138" t="s">
        <v>8</v>
      </c>
      <c r="AC92" s="139" t="s">
        <v>476</v>
      </c>
      <c r="AD92" s="128" t="s">
        <v>54</v>
      </c>
      <c r="AE92" s="140">
        <v>44440.419421296298</v>
      </c>
      <c r="AH92" s="141">
        <f t="shared" si="11"/>
        <v>4.6153846153846141</v>
      </c>
    </row>
    <row r="93" spans="2:34" ht="17.25" customHeight="1" x14ac:dyDescent="0.25">
      <c r="B93" s="80" t="s">
        <v>178</v>
      </c>
      <c r="C93" s="80" t="s">
        <v>179</v>
      </c>
      <c r="E93" s="128" t="s">
        <v>317</v>
      </c>
      <c r="F93" s="128" t="s">
        <v>318</v>
      </c>
      <c r="G93" s="128" t="s">
        <v>274</v>
      </c>
      <c r="H93" s="129" t="s">
        <v>180</v>
      </c>
      <c r="I93" s="129">
        <v>11</v>
      </c>
      <c r="J93" s="146" t="s">
        <v>52</v>
      </c>
      <c r="K93" s="131">
        <v>0.43194444444444446</v>
      </c>
      <c r="L93" s="131">
        <v>0.53125</v>
      </c>
      <c r="M93" s="132">
        <f t="shared" si="9"/>
        <v>9.9305555555555536E-2</v>
      </c>
      <c r="O93" s="27">
        <f>IF(M93="","",((M93+(N93*List1!$K$1))))</f>
        <v>9.9305555555555536E-2</v>
      </c>
      <c r="P93" s="133">
        <f t="shared" si="10"/>
        <v>6</v>
      </c>
      <c r="R93" s="134"/>
      <c r="S93" s="128" t="s">
        <v>53</v>
      </c>
      <c r="T93" s="143" t="s">
        <v>477</v>
      </c>
      <c r="V93" s="79" t="s">
        <v>150</v>
      </c>
      <c r="W93" s="137">
        <v>732622947</v>
      </c>
      <c r="X93" s="129" t="s">
        <v>15</v>
      </c>
      <c r="Y93" s="129" t="s">
        <v>150</v>
      </c>
      <c r="Z93" s="129" t="s">
        <v>150</v>
      </c>
      <c r="AA93" s="129" t="s">
        <v>150</v>
      </c>
      <c r="AB93" s="138" t="s">
        <v>8</v>
      </c>
      <c r="AC93" s="139" t="s">
        <v>478</v>
      </c>
      <c r="AD93" s="128" t="s">
        <v>54</v>
      </c>
      <c r="AE93" s="140">
        <v>44441.419421296298</v>
      </c>
      <c r="AH93" s="141">
        <f t="shared" si="11"/>
        <v>4.6153846153846159</v>
      </c>
    </row>
    <row r="94" spans="2:34" ht="17.25" customHeight="1" x14ac:dyDescent="0.25">
      <c r="B94" s="80" t="s">
        <v>178</v>
      </c>
      <c r="C94" s="80" t="s">
        <v>179</v>
      </c>
      <c r="E94" s="128" t="s">
        <v>319</v>
      </c>
      <c r="F94" s="128" t="s">
        <v>320</v>
      </c>
      <c r="G94" s="128" t="s">
        <v>56</v>
      </c>
      <c r="H94" s="129" t="s">
        <v>180</v>
      </c>
      <c r="I94" s="129">
        <v>11</v>
      </c>
      <c r="J94" s="146" t="s">
        <v>52</v>
      </c>
      <c r="K94" s="131">
        <v>0.43263888888888885</v>
      </c>
      <c r="L94" s="131">
        <v>0.55555555555555558</v>
      </c>
      <c r="M94" s="132">
        <f t="shared" si="9"/>
        <v>0.12291666666666673</v>
      </c>
      <c r="O94" s="27">
        <f>IF(M94="","",((M94+(N94*List1!$K$1))))</f>
        <v>0.12291666666666673</v>
      </c>
      <c r="P94" s="133">
        <f t="shared" si="10"/>
        <v>17</v>
      </c>
      <c r="R94" s="134"/>
      <c r="S94" s="128" t="s">
        <v>53</v>
      </c>
      <c r="T94" s="143" t="s">
        <v>479</v>
      </c>
      <c r="V94" s="79" t="s">
        <v>150</v>
      </c>
      <c r="W94" s="137">
        <v>732622948</v>
      </c>
      <c r="X94" s="129" t="s">
        <v>15</v>
      </c>
      <c r="Y94" s="129" t="s">
        <v>150</v>
      </c>
      <c r="Z94" s="129" t="s">
        <v>150</v>
      </c>
      <c r="AA94" s="129" t="s">
        <v>150</v>
      </c>
      <c r="AB94" s="138" t="s">
        <v>8</v>
      </c>
      <c r="AC94" s="139" t="s">
        <v>480</v>
      </c>
      <c r="AD94" s="128" t="s">
        <v>54</v>
      </c>
      <c r="AE94" s="140">
        <v>44442.419421296298</v>
      </c>
      <c r="AH94" s="141">
        <f t="shared" si="11"/>
        <v>3.7288135593220324</v>
      </c>
    </row>
    <row r="95" spans="2:34" ht="17.25" customHeight="1" x14ac:dyDescent="0.25">
      <c r="B95" s="80" t="s">
        <v>178</v>
      </c>
      <c r="C95" s="80" t="s">
        <v>179</v>
      </c>
      <c r="E95" s="128" t="s">
        <v>321</v>
      </c>
      <c r="F95" s="128" t="s">
        <v>322</v>
      </c>
      <c r="G95" s="128" t="s">
        <v>119</v>
      </c>
      <c r="H95" s="129" t="s">
        <v>180</v>
      </c>
      <c r="I95" s="129">
        <v>11</v>
      </c>
      <c r="J95" s="146" t="s">
        <v>52</v>
      </c>
      <c r="K95" s="131">
        <v>0.43402777777777773</v>
      </c>
      <c r="L95" s="131">
        <v>0.56944444444444442</v>
      </c>
      <c r="M95" s="132">
        <f t="shared" si="9"/>
        <v>0.13541666666666669</v>
      </c>
      <c r="O95" s="27">
        <f>IF(M95="","",((M95+(N95*List1!$K$1))))</f>
        <v>0.13541666666666669</v>
      </c>
      <c r="P95" s="133">
        <f t="shared" si="10"/>
        <v>20</v>
      </c>
      <c r="R95" s="134"/>
      <c r="S95" s="128" t="s">
        <v>53</v>
      </c>
      <c r="T95" s="143" t="s">
        <v>481</v>
      </c>
      <c r="V95" s="79" t="s">
        <v>150</v>
      </c>
      <c r="W95" s="137">
        <v>732622949</v>
      </c>
      <c r="X95" s="129" t="s">
        <v>15</v>
      </c>
      <c r="Y95" s="129" t="s">
        <v>150</v>
      </c>
      <c r="Z95" s="129" t="s">
        <v>150</v>
      </c>
      <c r="AA95" s="129" t="s">
        <v>150</v>
      </c>
      <c r="AB95" s="138" t="s">
        <v>8</v>
      </c>
      <c r="AC95" s="139" t="s">
        <v>482</v>
      </c>
      <c r="AD95" s="128" t="s">
        <v>54</v>
      </c>
      <c r="AE95" s="140">
        <v>44443.419421296298</v>
      </c>
      <c r="AH95" s="141">
        <f t="shared" si="11"/>
        <v>3.3846153846153846</v>
      </c>
    </row>
    <row r="96" spans="2:34" ht="17.25" customHeight="1" x14ac:dyDescent="0.25">
      <c r="B96" s="80" t="s">
        <v>178</v>
      </c>
      <c r="C96" s="80" t="s">
        <v>179</v>
      </c>
      <c r="E96" s="128" t="s">
        <v>323</v>
      </c>
      <c r="F96" s="128" t="s">
        <v>324</v>
      </c>
      <c r="G96" s="128" t="s">
        <v>40</v>
      </c>
      <c r="H96" s="129" t="s">
        <v>177</v>
      </c>
      <c r="I96" s="129">
        <v>11</v>
      </c>
      <c r="J96" s="146" t="s">
        <v>52</v>
      </c>
      <c r="K96" s="131">
        <v>0.43541666666666662</v>
      </c>
      <c r="L96" s="131">
        <v>0.58888888888888891</v>
      </c>
      <c r="M96" s="132">
        <f t="shared" si="9"/>
        <v>0.15347222222222229</v>
      </c>
      <c r="O96" s="27">
        <f>IF(M96="","",((M96+(N96*List1!$K$1))))</f>
        <v>0.15347222222222229</v>
      </c>
      <c r="P96" s="133">
        <f t="shared" si="10"/>
        <v>22</v>
      </c>
      <c r="R96" s="134"/>
      <c r="S96" s="128" t="s">
        <v>53</v>
      </c>
      <c r="T96" s="143" t="s">
        <v>483</v>
      </c>
      <c r="V96" s="79" t="s">
        <v>150</v>
      </c>
      <c r="W96" s="137">
        <v>732622950</v>
      </c>
      <c r="X96" s="129" t="s">
        <v>15</v>
      </c>
      <c r="Y96" s="129" t="s">
        <v>150</v>
      </c>
      <c r="Z96" s="129" t="s">
        <v>150</v>
      </c>
      <c r="AA96" s="129" t="s">
        <v>150</v>
      </c>
      <c r="AB96" s="138" t="s">
        <v>8</v>
      </c>
      <c r="AC96" s="139" t="s">
        <v>484</v>
      </c>
      <c r="AD96" s="128" t="s">
        <v>54</v>
      </c>
      <c r="AE96" s="140">
        <v>44444.419421296298</v>
      </c>
      <c r="AH96" s="141">
        <f t="shared" si="11"/>
        <v>2.9864253393665146</v>
      </c>
    </row>
    <row r="97" spans="2:34" ht="17.25" customHeight="1" x14ac:dyDescent="0.25">
      <c r="B97" s="80" t="s">
        <v>178</v>
      </c>
      <c r="C97" s="80" t="s">
        <v>179</v>
      </c>
      <c r="E97" s="128" t="s">
        <v>503</v>
      </c>
      <c r="F97" s="128" t="s">
        <v>504</v>
      </c>
      <c r="G97" s="128" t="s">
        <v>507</v>
      </c>
      <c r="H97" s="129" t="s">
        <v>177</v>
      </c>
      <c r="I97" s="129">
        <v>11</v>
      </c>
      <c r="J97" s="146" t="s">
        <v>52</v>
      </c>
      <c r="K97" s="131">
        <v>0.41666666666666669</v>
      </c>
      <c r="L97" s="131"/>
      <c r="M97" s="132" t="str">
        <f t="shared" si="9"/>
        <v/>
      </c>
      <c r="O97" s="27" t="str">
        <f>IF(M97="","",((M97+(N97*List1!$K$1))))</f>
        <v/>
      </c>
      <c r="P97" s="133" t="s">
        <v>511</v>
      </c>
      <c r="R97" s="134"/>
      <c r="S97" s="128" t="s">
        <v>53</v>
      </c>
      <c r="T97" s="143" t="s">
        <v>483</v>
      </c>
      <c r="V97" s="79" t="s">
        <v>150</v>
      </c>
      <c r="W97" s="137">
        <v>732622950</v>
      </c>
      <c r="X97" s="129" t="s">
        <v>15</v>
      </c>
      <c r="Y97" s="129" t="s">
        <v>150</v>
      </c>
      <c r="Z97" s="129" t="s">
        <v>150</v>
      </c>
      <c r="AA97" s="129" t="s">
        <v>150</v>
      </c>
      <c r="AB97" s="138" t="s">
        <v>8</v>
      </c>
      <c r="AC97" s="139" t="s">
        <v>484</v>
      </c>
      <c r="AD97" s="128" t="s">
        <v>54</v>
      </c>
      <c r="AE97" s="140">
        <v>44444.419421296298</v>
      </c>
      <c r="AH97" s="141">
        <f t="shared" ref="AH97:AH98" si="12">(I97/(L97-K97))/24</f>
        <v>-1.0999999999999999</v>
      </c>
    </row>
    <row r="98" spans="2:34" ht="17.25" customHeight="1" x14ac:dyDescent="0.25">
      <c r="B98" s="80" t="s">
        <v>178</v>
      </c>
      <c r="C98" s="80" t="s">
        <v>179</v>
      </c>
      <c r="E98" s="128" t="s">
        <v>505</v>
      </c>
      <c r="F98" s="128" t="s">
        <v>506</v>
      </c>
      <c r="G98" s="128" t="s">
        <v>507</v>
      </c>
      <c r="H98" s="129" t="s">
        <v>177</v>
      </c>
      <c r="I98" s="129">
        <v>11</v>
      </c>
      <c r="J98" s="146" t="s">
        <v>52</v>
      </c>
      <c r="K98" s="131">
        <v>0.41736111111111113</v>
      </c>
      <c r="L98" s="131"/>
      <c r="M98" s="132" t="str">
        <f t="shared" si="9"/>
        <v/>
      </c>
      <c r="O98" s="27" t="str">
        <f>IF(M98="","",((M98+(N98*List1!$K$1))))</f>
        <v/>
      </c>
      <c r="P98" s="133" t="s">
        <v>511</v>
      </c>
      <c r="R98" s="134"/>
      <c r="S98" s="128" t="s">
        <v>53</v>
      </c>
      <c r="T98" s="143" t="s">
        <v>483</v>
      </c>
      <c r="V98" s="79" t="s">
        <v>150</v>
      </c>
      <c r="W98" s="137">
        <v>732622950</v>
      </c>
      <c r="X98" s="129" t="s">
        <v>15</v>
      </c>
      <c r="Y98" s="129" t="s">
        <v>150</v>
      </c>
      <c r="Z98" s="129" t="s">
        <v>150</v>
      </c>
      <c r="AA98" s="129" t="s">
        <v>150</v>
      </c>
      <c r="AB98" s="138" t="s">
        <v>8</v>
      </c>
      <c r="AC98" s="139" t="s">
        <v>484</v>
      </c>
      <c r="AD98" s="128" t="s">
        <v>54</v>
      </c>
      <c r="AE98" s="140">
        <v>44444.419421296298</v>
      </c>
      <c r="AH98" s="141">
        <f t="shared" si="12"/>
        <v>-1.0981697171381031</v>
      </c>
    </row>
    <row r="99" spans="2:34" ht="17.25" customHeight="1" x14ac:dyDescent="0.25">
      <c r="B99" s="80" t="s">
        <v>178</v>
      </c>
      <c r="C99" s="80" t="s">
        <v>179</v>
      </c>
      <c r="E99" s="128" t="s">
        <v>325</v>
      </c>
      <c r="F99" s="128" t="s">
        <v>326</v>
      </c>
      <c r="G99" s="128" t="s">
        <v>216</v>
      </c>
      <c r="H99" s="129" t="s">
        <v>180</v>
      </c>
      <c r="I99" s="129">
        <v>11</v>
      </c>
      <c r="J99" s="146" t="s">
        <v>52</v>
      </c>
      <c r="K99" s="131">
        <v>0.43055555555555558</v>
      </c>
      <c r="L99" s="131">
        <v>0.51597222222222217</v>
      </c>
      <c r="M99" s="132">
        <f t="shared" si="9"/>
        <v>8.5416666666666585E-2</v>
      </c>
      <c r="O99" s="27">
        <f>IF(M99="","",((M99+(N99*List1!$K$1))))</f>
        <v>8.5416666666666585E-2</v>
      </c>
      <c r="P99" s="133">
        <f>IFERROR(RANK(O$67:O$100,$O$67:$O$100,1),"")</f>
        <v>1</v>
      </c>
      <c r="R99" s="134"/>
      <c r="S99" s="128" t="s">
        <v>53</v>
      </c>
      <c r="T99" s="143" t="s">
        <v>485</v>
      </c>
      <c r="V99" s="79" t="s">
        <v>150</v>
      </c>
      <c r="W99" s="137">
        <v>732622951</v>
      </c>
      <c r="X99" s="129" t="s">
        <v>15</v>
      </c>
      <c r="Y99" s="129" t="s">
        <v>150</v>
      </c>
      <c r="Z99" s="129" t="s">
        <v>150</v>
      </c>
      <c r="AA99" s="129" t="s">
        <v>150</v>
      </c>
      <c r="AB99" s="138" t="s">
        <v>8</v>
      </c>
      <c r="AC99" s="139" t="s">
        <v>486</v>
      </c>
      <c r="AD99" s="128" t="s">
        <v>54</v>
      </c>
      <c r="AE99" s="140">
        <v>44445.419421296298</v>
      </c>
      <c r="AH99" s="141">
        <f t="shared" si="11"/>
        <v>5.3658536585365901</v>
      </c>
    </row>
    <row r="100" spans="2:34" ht="17.25" customHeight="1" x14ac:dyDescent="0.25">
      <c r="B100" s="80" t="s">
        <v>178</v>
      </c>
      <c r="C100" s="80" t="s">
        <v>179</v>
      </c>
      <c r="E100" s="128" t="s">
        <v>327</v>
      </c>
      <c r="F100" s="128" t="s">
        <v>328</v>
      </c>
      <c r="G100" s="128" t="s">
        <v>216</v>
      </c>
      <c r="H100" s="129" t="s">
        <v>180</v>
      </c>
      <c r="I100" s="129">
        <v>11</v>
      </c>
      <c r="J100" s="146" t="s">
        <v>52</v>
      </c>
      <c r="K100" s="131">
        <v>0.4375</v>
      </c>
      <c r="L100" s="131">
        <v>0.52916666666666667</v>
      </c>
      <c r="M100" s="132">
        <f t="shared" si="9"/>
        <v>9.1666666666666674E-2</v>
      </c>
      <c r="O100" s="27">
        <f>IF(M100="","",((M100+(N100*List1!$K$1))))</f>
        <v>9.1666666666666674E-2</v>
      </c>
      <c r="P100" s="133">
        <f>IFERROR(RANK(O$67:O$100,$O$67:$O$100,1),"")</f>
        <v>2</v>
      </c>
      <c r="R100" s="134"/>
      <c r="S100" s="128" t="s">
        <v>53</v>
      </c>
      <c r="T100" s="143" t="s">
        <v>487</v>
      </c>
      <c r="V100" s="79" t="s">
        <v>150</v>
      </c>
      <c r="W100" s="137">
        <v>732622952</v>
      </c>
      <c r="X100" s="129" t="s">
        <v>15</v>
      </c>
      <c r="Y100" s="129" t="s">
        <v>150</v>
      </c>
      <c r="Z100" s="129" t="s">
        <v>150</v>
      </c>
      <c r="AA100" s="129" t="s">
        <v>150</v>
      </c>
      <c r="AB100" s="138" t="s">
        <v>8</v>
      </c>
      <c r="AC100" s="139" t="s">
        <v>488</v>
      </c>
      <c r="AD100" s="128" t="s">
        <v>54</v>
      </c>
      <c r="AE100" s="140">
        <v>44446.419421296298</v>
      </c>
      <c r="AH100" s="141">
        <f t="shared" si="11"/>
        <v>4.9999999999999991</v>
      </c>
    </row>
    <row r="101" spans="2:34" ht="15.75" customHeight="1" x14ac:dyDescent="0.25">
      <c r="E101" s="5"/>
      <c r="F101" s="5"/>
      <c r="G101" s="5"/>
      <c r="H101" s="7"/>
      <c r="I101" s="7"/>
      <c r="J101" s="5"/>
      <c r="K101" s="7"/>
      <c r="L101" s="7"/>
      <c r="M101" s="7"/>
      <c r="N101" s="22"/>
      <c r="O101" s="7"/>
      <c r="P101" s="29"/>
      <c r="R101" s="19"/>
      <c r="S101" s="5"/>
      <c r="T101" s="10"/>
      <c r="U101" s="5"/>
      <c r="V101" s="7"/>
      <c r="W101" s="17"/>
      <c r="X101" s="5"/>
      <c r="Y101" s="5"/>
      <c r="Z101" s="5"/>
      <c r="AA101" s="5"/>
      <c r="AB101" s="19"/>
      <c r="AC101" s="42"/>
      <c r="AD101" s="5"/>
      <c r="AE101" s="5"/>
      <c r="AF101" s="5"/>
      <c r="AG101" s="5"/>
      <c r="AH101" s="91"/>
    </row>
    <row r="102" spans="2:34" ht="15.75" customHeight="1" x14ac:dyDescent="0.25">
      <c r="B102" s="89" t="s">
        <v>171</v>
      </c>
      <c r="C102" s="89"/>
      <c r="D102" s="89"/>
      <c r="E102" s="5"/>
      <c r="F102" s="5"/>
      <c r="G102" s="5"/>
      <c r="H102" s="7"/>
      <c r="I102" s="7"/>
      <c r="J102" s="5"/>
      <c r="K102" s="7"/>
      <c r="L102" s="7"/>
      <c r="M102" s="7"/>
      <c r="N102" s="22"/>
      <c r="O102" s="7"/>
      <c r="P102" s="29"/>
      <c r="R102" s="19"/>
      <c r="S102" s="5"/>
      <c r="T102" s="10"/>
      <c r="U102" s="5"/>
      <c r="V102" s="7"/>
      <c r="W102" s="17"/>
      <c r="X102" s="5"/>
      <c r="Y102" s="5"/>
      <c r="Z102" s="5"/>
      <c r="AA102" s="5"/>
      <c r="AB102" s="19"/>
      <c r="AC102" s="42"/>
      <c r="AD102" s="5"/>
      <c r="AE102" s="5"/>
      <c r="AF102" s="5"/>
      <c r="AG102" s="5"/>
      <c r="AH102" s="91"/>
    </row>
    <row r="103" spans="2:34" ht="17.25" customHeight="1" x14ac:dyDescent="0.25">
      <c r="B103" s="80" t="s">
        <v>178</v>
      </c>
      <c r="C103" s="80" t="s">
        <v>174</v>
      </c>
      <c r="E103" s="128" t="s">
        <v>329</v>
      </c>
      <c r="F103" s="128" t="s">
        <v>330</v>
      </c>
      <c r="G103" s="128" t="s">
        <v>4</v>
      </c>
      <c r="H103" s="129" t="s">
        <v>177</v>
      </c>
      <c r="I103" s="129">
        <v>24</v>
      </c>
      <c r="J103" s="147" t="s">
        <v>74</v>
      </c>
      <c r="K103" s="131">
        <v>0.3520833333333333</v>
      </c>
      <c r="L103" s="131">
        <v>0.54166666666666663</v>
      </c>
      <c r="M103" s="132">
        <f t="shared" ref="M103:M110" si="13">IF(OR(K103=0,L103=0),"",L103-K103)</f>
        <v>0.18958333333333333</v>
      </c>
      <c r="O103" s="27">
        <f>IF(M103="","",((M103+(N103*List1!$K$1))))</f>
        <v>0.18958333333333333</v>
      </c>
      <c r="P103" s="133">
        <f>IFERROR(RANK(O$103:O$110,$O$103:$O$110,1),"")</f>
        <v>1</v>
      </c>
      <c r="R103" s="134"/>
      <c r="S103" s="135"/>
      <c r="T103" s="136"/>
      <c r="V103" s="79" t="s">
        <v>150</v>
      </c>
      <c r="W103" s="137">
        <v>775152984</v>
      </c>
      <c r="X103" s="129" t="s">
        <v>19</v>
      </c>
      <c r="Y103" s="129" t="s">
        <v>150</v>
      </c>
      <c r="Z103" s="129" t="s">
        <v>150</v>
      </c>
      <c r="AA103" s="129" t="s">
        <v>150</v>
      </c>
      <c r="AB103" s="138" t="s">
        <v>8</v>
      </c>
      <c r="AC103" s="139" t="s">
        <v>490</v>
      </c>
      <c r="AD103" s="128" t="s">
        <v>85</v>
      </c>
      <c r="AE103" s="140">
        <v>44421.30746527778</v>
      </c>
      <c r="AH103" s="141">
        <f t="shared" ref="AH103:AH110" si="14">(I103/(L103-K103))/24</f>
        <v>5.2747252747252746</v>
      </c>
    </row>
    <row r="104" spans="2:34" ht="17.25" customHeight="1" x14ac:dyDescent="0.25">
      <c r="B104" s="80" t="s">
        <v>178</v>
      </c>
      <c r="C104" s="80" t="s">
        <v>179</v>
      </c>
      <c r="E104" s="128" t="s">
        <v>76</v>
      </c>
      <c r="F104" s="128" t="s">
        <v>331</v>
      </c>
      <c r="G104" s="128" t="s">
        <v>13</v>
      </c>
      <c r="H104" s="129" t="s">
        <v>180</v>
      </c>
      <c r="I104" s="129">
        <v>24</v>
      </c>
      <c r="J104" s="147" t="s">
        <v>74</v>
      </c>
      <c r="K104" s="131">
        <v>0.34930555555555554</v>
      </c>
      <c r="L104" s="131"/>
      <c r="M104" s="132" t="str">
        <f t="shared" si="13"/>
        <v/>
      </c>
      <c r="O104" s="27"/>
      <c r="P104" s="133" t="s">
        <v>512</v>
      </c>
      <c r="R104" s="134"/>
      <c r="S104" s="135"/>
      <c r="T104" s="136"/>
      <c r="V104" s="79" t="s">
        <v>150</v>
      </c>
      <c r="W104" s="137">
        <v>775152985</v>
      </c>
      <c r="X104" s="129" t="s">
        <v>19</v>
      </c>
      <c r="Y104" s="129" t="s">
        <v>150</v>
      </c>
      <c r="Z104" s="129" t="s">
        <v>150</v>
      </c>
      <c r="AA104" s="129" t="s">
        <v>150</v>
      </c>
      <c r="AB104" s="138" t="s">
        <v>8</v>
      </c>
      <c r="AC104" s="139" t="s">
        <v>491</v>
      </c>
      <c r="AD104" s="128" t="s">
        <v>85</v>
      </c>
      <c r="AE104" s="140">
        <v>44422.30746527778</v>
      </c>
      <c r="AH104" s="141">
        <f t="shared" si="14"/>
        <v>-2.8628230616302193</v>
      </c>
    </row>
    <row r="105" spans="2:34" ht="17.25" customHeight="1" x14ac:dyDescent="0.25">
      <c r="B105" s="80" t="s">
        <v>178</v>
      </c>
      <c r="C105" s="80" t="s">
        <v>179</v>
      </c>
      <c r="E105" s="128" t="s">
        <v>83</v>
      </c>
      <c r="F105" s="128" t="s">
        <v>84</v>
      </c>
      <c r="G105" s="128" t="s">
        <v>4</v>
      </c>
      <c r="H105" s="129" t="s">
        <v>180</v>
      </c>
      <c r="I105" s="129">
        <v>24</v>
      </c>
      <c r="J105" s="147" t="s">
        <v>74</v>
      </c>
      <c r="K105" s="131">
        <v>0.34375</v>
      </c>
      <c r="L105" s="131">
        <v>0.5541666666666667</v>
      </c>
      <c r="M105" s="132">
        <f t="shared" si="13"/>
        <v>0.2104166666666667</v>
      </c>
      <c r="O105" s="27">
        <f>IF(M105="","",((M105+(N105*List1!$K$1))))</f>
        <v>0.2104166666666667</v>
      </c>
      <c r="P105" s="133">
        <f t="shared" ref="P105:P110" si="15">IFERROR(RANK(O$103:O$110,$O$103:$O$110,1),"")</f>
        <v>2</v>
      </c>
      <c r="R105" s="134"/>
      <c r="S105" s="135"/>
      <c r="T105" s="136"/>
      <c r="V105" s="79" t="s">
        <v>150</v>
      </c>
      <c r="W105" s="137">
        <v>775152986</v>
      </c>
      <c r="X105" s="129" t="s">
        <v>19</v>
      </c>
      <c r="Y105" s="129" t="s">
        <v>150</v>
      </c>
      <c r="Z105" s="129" t="s">
        <v>150</v>
      </c>
      <c r="AA105" s="129" t="s">
        <v>150</v>
      </c>
      <c r="AB105" s="138" t="s">
        <v>8</v>
      </c>
      <c r="AC105" s="139" t="s">
        <v>492</v>
      </c>
      <c r="AD105" s="128" t="s">
        <v>85</v>
      </c>
      <c r="AE105" s="140">
        <v>44423.30746527778</v>
      </c>
      <c r="AH105" s="141">
        <f t="shared" si="14"/>
        <v>4.7524752475247523</v>
      </c>
    </row>
    <row r="106" spans="2:34" ht="17.25" customHeight="1" x14ac:dyDescent="0.25">
      <c r="B106" s="80" t="s">
        <v>178</v>
      </c>
      <c r="C106" s="80" t="s">
        <v>179</v>
      </c>
      <c r="E106" s="128" t="s">
        <v>73</v>
      </c>
      <c r="F106" s="128" t="s">
        <v>332</v>
      </c>
      <c r="G106" s="128" t="s">
        <v>4</v>
      </c>
      <c r="H106" s="129" t="s">
        <v>180</v>
      </c>
      <c r="I106" s="129">
        <v>24</v>
      </c>
      <c r="J106" s="147" t="s">
        <v>74</v>
      </c>
      <c r="K106" s="131">
        <v>0.34722222222222227</v>
      </c>
      <c r="L106" s="131">
        <v>0.64027777777777783</v>
      </c>
      <c r="M106" s="132">
        <f t="shared" si="13"/>
        <v>0.29305555555555557</v>
      </c>
      <c r="O106" s="27">
        <f>IF(M106="","",((M106+(N106*List1!$K$1))))</f>
        <v>0.29305555555555557</v>
      </c>
      <c r="P106" s="133">
        <f t="shared" si="15"/>
        <v>7</v>
      </c>
      <c r="R106" s="134"/>
      <c r="S106" s="135"/>
      <c r="T106" s="136"/>
      <c r="V106" s="79" t="s">
        <v>150</v>
      </c>
      <c r="W106" s="137">
        <v>775152987</v>
      </c>
      <c r="X106" s="129" t="s">
        <v>19</v>
      </c>
      <c r="Y106" s="129" t="s">
        <v>150</v>
      </c>
      <c r="Z106" s="129" t="s">
        <v>150</v>
      </c>
      <c r="AA106" s="129" t="s">
        <v>150</v>
      </c>
      <c r="AB106" s="138" t="s">
        <v>8</v>
      </c>
      <c r="AC106" s="139" t="s">
        <v>493</v>
      </c>
      <c r="AD106" s="128" t="s">
        <v>85</v>
      </c>
      <c r="AE106" s="140">
        <v>44424.30746527778</v>
      </c>
      <c r="AH106" s="141">
        <f t="shared" si="14"/>
        <v>3.4123222748815163</v>
      </c>
    </row>
    <row r="107" spans="2:34" ht="17.25" customHeight="1" x14ac:dyDescent="0.25">
      <c r="B107" s="80" t="s">
        <v>178</v>
      </c>
      <c r="C107" s="80" t="s">
        <v>179</v>
      </c>
      <c r="E107" s="128" t="s">
        <v>75</v>
      </c>
      <c r="F107" s="128" t="s">
        <v>333</v>
      </c>
      <c r="G107" s="128" t="s">
        <v>86</v>
      </c>
      <c r="H107" s="129" t="s">
        <v>180</v>
      </c>
      <c r="I107" s="129">
        <v>24</v>
      </c>
      <c r="J107" s="147" t="s">
        <v>74</v>
      </c>
      <c r="K107" s="131">
        <v>0.34861111111111115</v>
      </c>
      <c r="L107" s="131">
        <v>0.61458333333333337</v>
      </c>
      <c r="M107" s="132">
        <f t="shared" si="13"/>
        <v>0.26597222222222222</v>
      </c>
      <c r="O107" s="27">
        <f>IF(M107="","",((M107+(N107*List1!$K$1))))</f>
        <v>0.26597222222222222</v>
      </c>
      <c r="P107" s="133">
        <f t="shared" si="15"/>
        <v>6</v>
      </c>
      <c r="R107" s="134"/>
      <c r="S107" s="135"/>
      <c r="T107" s="136"/>
      <c r="V107" s="79" t="s">
        <v>150</v>
      </c>
      <c r="W107" s="137">
        <v>775152988</v>
      </c>
      <c r="X107" s="129" t="s">
        <v>19</v>
      </c>
      <c r="Y107" s="129" t="s">
        <v>150</v>
      </c>
      <c r="Z107" s="129" t="s">
        <v>150</v>
      </c>
      <c r="AA107" s="129" t="s">
        <v>150</v>
      </c>
      <c r="AB107" s="138" t="s">
        <v>8</v>
      </c>
      <c r="AC107" s="139" t="s">
        <v>494</v>
      </c>
      <c r="AD107" s="128" t="s">
        <v>85</v>
      </c>
      <c r="AE107" s="140">
        <v>44425.30746527778</v>
      </c>
      <c r="AH107" s="141">
        <f t="shared" si="14"/>
        <v>3.7597911227154044</v>
      </c>
    </row>
    <row r="108" spans="2:34" ht="17.25" customHeight="1" x14ac:dyDescent="0.25">
      <c r="B108" s="80" t="s">
        <v>178</v>
      </c>
      <c r="C108" s="80" t="s">
        <v>179</v>
      </c>
      <c r="E108" s="128" t="s">
        <v>81</v>
      </c>
      <c r="F108" s="128" t="s">
        <v>82</v>
      </c>
      <c r="G108" s="128" t="s">
        <v>13</v>
      </c>
      <c r="H108" s="129" t="s">
        <v>180</v>
      </c>
      <c r="I108" s="129">
        <v>24</v>
      </c>
      <c r="J108" s="147" t="s">
        <v>74</v>
      </c>
      <c r="K108" s="131">
        <v>0.3444444444444445</v>
      </c>
      <c r="L108" s="131">
        <v>0.5805555555555556</v>
      </c>
      <c r="M108" s="132">
        <f t="shared" si="13"/>
        <v>0.2361111111111111</v>
      </c>
      <c r="O108" s="27">
        <f>IF(M108="","",((M108+(N108*List1!$K$1))))</f>
        <v>0.2361111111111111</v>
      </c>
      <c r="P108" s="133">
        <f t="shared" si="15"/>
        <v>4</v>
      </c>
      <c r="R108" s="134"/>
      <c r="S108" s="135"/>
      <c r="T108" s="136"/>
      <c r="V108" s="79" t="s">
        <v>150</v>
      </c>
      <c r="W108" s="137">
        <v>775152989</v>
      </c>
      <c r="X108" s="129" t="s">
        <v>19</v>
      </c>
      <c r="Y108" s="129" t="s">
        <v>150</v>
      </c>
      <c r="Z108" s="129" t="s">
        <v>150</v>
      </c>
      <c r="AA108" s="129" t="s">
        <v>150</v>
      </c>
      <c r="AB108" s="138" t="s">
        <v>8</v>
      </c>
      <c r="AC108" s="139" t="s">
        <v>495</v>
      </c>
      <c r="AD108" s="128" t="s">
        <v>85</v>
      </c>
      <c r="AE108" s="140">
        <v>44426.30746527778</v>
      </c>
      <c r="AH108" s="141">
        <f t="shared" si="14"/>
        <v>4.2352941176470589</v>
      </c>
    </row>
    <row r="109" spans="2:34" ht="17.25" customHeight="1" x14ac:dyDescent="0.25">
      <c r="B109" s="80" t="s">
        <v>178</v>
      </c>
      <c r="C109" s="80" t="s">
        <v>179</v>
      </c>
      <c r="E109" s="128" t="s">
        <v>87</v>
      </c>
      <c r="F109" s="128" t="s">
        <v>88</v>
      </c>
      <c r="G109" s="128" t="s">
        <v>13</v>
      </c>
      <c r="H109" s="129" t="s">
        <v>180</v>
      </c>
      <c r="I109" s="129">
        <v>24</v>
      </c>
      <c r="J109" s="147" t="s">
        <v>74</v>
      </c>
      <c r="K109" s="131">
        <v>0.34513888888888888</v>
      </c>
      <c r="L109" s="131">
        <v>0.5805555555555556</v>
      </c>
      <c r="M109" s="132">
        <f t="shared" si="13"/>
        <v>0.23541666666666672</v>
      </c>
      <c r="O109" s="27">
        <f>IF(M109="","",((M109+(N109*List1!$K$1))))</f>
        <v>0.23541666666666672</v>
      </c>
      <c r="P109" s="133">
        <f t="shared" si="15"/>
        <v>3</v>
      </c>
      <c r="R109" s="134"/>
      <c r="S109" s="135"/>
      <c r="T109" s="136"/>
      <c r="V109" s="79" t="s">
        <v>150</v>
      </c>
      <c r="W109" s="137">
        <v>775152990</v>
      </c>
      <c r="X109" s="129" t="s">
        <v>19</v>
      </c>
      <c r="Y109" s="129" t="s">
        <v>150</v>
      </c>
      <c r="Z109" s="129" t="s">
        <v>150</v>
      </c>
      <c r="AA109" s="129" t="s">
        <v>150</v>
      </c>
      <c r="AB109" s="138" t="s">
        <v>8</v>
      </c>
      <c r="AC109" s="139" t="s">
        <v>496</v>
      </c>
      <c r="AD109" s="128" t="s">
        <v>85</v>
      </c>
      <c r="AE109" s="140">
        <v>44427.30746527778</v>
      </c>
      <c r="AH109" s="141">
        <f t="shared" si="14"/>
        <v>4.2477876106194676</v>
      </c>
    </row>
    <row r="110" spans="2:34" ht="17.25" customHeight="1" x14ac:dyDescent="0.25">
      <c r="B110" s="80" t="s">
        <v>178</v>
      </c>
      <c r="C110" s="80" t="s">
        <v>179</v>
      </c>
      <c r="E110" s="128" t="s">
        <v>334</v>
      </c>
      <c r="F110" s="128" t="s">
        <v>335</v>
      </c>
      <c r="G110" s="128" t="s">
        <v>46</v>
      </c>
      <c r="H110" s="129" t="s">
        <v>180</v>
      </c>
      <c r="I110" s="129">
        <v>24</v>
      </c>
      <c r="J110" s="147" t="s">
        <v>74</v>
      </c>
      <c r="K110" s="131">
        <v>0.34791666666666665</v>
      </c>
      <c r="L110" s="131">
        <v>0.61249999999999993</v>
      </c>
      <c r="M110" s="132">
        <f t="shared" si="13"/>
        <v>0.26458333333333328</v>
      </c>
      <c r="O110" s="27">
        <f>IF(M110="","",((M110+(N110*List1!$K$1))))</f>
        <v>0.26458333333333328</v>
      </c>
      <c r="P110" s="133">
        <f t="shared" si="15"/>
        <v>5</v>
      </c>
      <c r="R110" s="134"/>
      <c r="S110" s="135"/>
      <c r="T110" s="136"/>
      <c r="V110" s="79" t="s">
        <v>150</v>
      </c>
      <c r="W110" s="137">
        <v>775152991</v>
      </c>
      <c r="X110" s="129" t="s">
        <v>19</v>
      </c>
      <c r="Y110" s="129" t="s">
        <v>150</v>
      </c>
      <c r="Z110" s="129" t="s">
        <v>150</v>
      </c>
      <c r="AA110" s="129" t="s">
        <v>150</v>
      </c>
      <c r="AB110" s="138" t="s">
        <v>8</v>
      </c>
      <c r="AC110" s="139" t="s">
        <v>497</v>
      </c>
      <c r="AD110" s="128" t="s">
        <v>85</v>
      </c>
      <c r="AE110" s="140">
        <v>44428.30746527778</v>
      </c>
      <c r="AH110" s="141">
        <f t="shared" si="14"/>
        <v>3.7795275590551189</v>
      </c>
    </row>
    <row r="111" spans="2:34" ht="15.75" customHeight="1" x14ac:dyDescent="0.25">
      <c r="T111" s="12"/>
    </row>
    <row r="112" spans="2:34" ht="17" customHeight="1" x14ac:dyDescent="0.25">
      <c r="B112" s="80" t="s">
        <v>178</v>
      </c>
      <c r="C112" s="80" t="s">
        <v>174</v>
      </c>
      <c r="E112" s="128" t="s">
        <v>336</v>
      </c>
      <c r="F112" s="128" t="s">
        <v>95</v>
      </c>
      <c r="G112" s="128" t="s">
        <v>337</v>
      </c>
      <c r="H112" s="129" t="s">
        <v>180</v>
      </c>
      <c r="I112" s="129">
        <v>24</v>
      </c>
      <c r="J112" s="148" t="s">
        <v>90</v>
      </c>
      <c r="K112" s="131">
        <v>0.34652777777777777</v>
      </c>
      <c r="L112" s="131">
        <v>0.59166666666666667</v>
      </c>
      <c r="M112" s="132">
        <f t="shared" ref="M112:M133" si="16">IF(OR(K112=0,L112=0),"",L112-K112)</f>
        <v>0.24513888888888891</v>
      </c>
      <c r="O112" s="27">
        <f>IF(M112="","",((M112+(N112*List1!$K$1))))</f>
        <v>0.24513888888888891</v>
      </c>
      <c r="P112" s="133">
        <f t="shared" ref="P112:P133" si="17">IFERROR(RANK(O$112:O$133,$O$112:$O$133,1),"")</f>
        <v>12</v>
      </c>
      <c r="R112" s="134"/>
      <c r="S112" s="135"/>
      <c r="T112" s="143" t="s">
        <v>141</v>
      </c>
      <c r="V112" s="79" t="s">
        <v>150</v>
      </c>
      <c r="W112" s="137">
        <v>775110434</v>
      </c>
      <c r="X112" s="129" t="s">
        <v>19</v>
      </c>
      <c r="Y112" s="129" t="s">
        <v>150</v>
      </c>
      <c r="Z112" s="129" t="s">
        <v>150</v>
      </c>
      <c r="AA112" s="129" t="s">
        <v>150</v>
      </c>
      <c r="AB112" s="138" t="s">
        <v>8</v>
      </c>
      <c r="AC112" s="149">
        <v>1992</v>
      </c>
      <c r="AD112" s="128" t="s">
        <v>126</v>
      </c>
      <c r="AE112" s="140">
        <v>44410.774490682874</v>
      </c>
      <c r="AH112" s="141">
        <f t="shared" ref="AH112:AH133" si="18">(I112/(L112-K112))/24</f>
        <v>4.0793201133144477</v>
      </c>
    </row>
    <row r="113" spans="2:34" ht="17" customHeight="1" x14ac:dyDescent="0.25">
      <c r="B113" s="80" t="s">
        <v>178</v>
      </c>
      <c r="C113" s="80" t="s">
        <v>174</v>
      </c>
      <c r="E113" s="128" t="s">
        <v>134</v>
      </c>
      <c r="F113" s="128" t="s">
        <v>135</v>
      </c>
      <c r="G113" s="128" t="s">
        <v>136</v>
      </c>
      <c r="H113" s="129" t="s">
        <v>180</v>
      </c>
      <c r="I113" s="129">
        <v>24</v>
      </c>
      <c r="J113" s="148" t="s">
        <v>90</v>
      </c>
      <c r="K113" s="131">
        <v>0.36249999999999999</v>
      </c>
      <c r="L113" s="131">
        <v>0.48749999999999999</v>
      </c>
      <c r="M113" s="132">
        <f t="shared" si="16"/>
        <v>0.125</v>
      </c>
      <c r="N113" s="107">
        <v>2</v>
      </c>
      <c r="O113" s="27">
        <f>IF(M113="","",((M113+(N113*List1!$K$1))))</f>
        <v>0.14583333333333334</v>
      </c>
      <c r="P113" s="133">
        <f t="shared" si="17"/>
        <v>2</v>
      </c>
      <c r="R113" s="134"/>
      <c r="S113" s="135"/>
      <c r="T113" s="143" t="s">
        <v>141</v>
      </c>
      <c r="V113" s="79" t="s">
        <v>150</v>
      </c>
      <c r="W113" s="137">
        <v>775110435</v>
      </c>
      <c r="X113" s="129" t="s">
        <v>19</v>
      </c>
      <c r="Y113" s="129" t="s">
        <v>150</v>
      </c>
      <c r="Z113" s="129" t="s">
        <v>150</v>
      </c>
      <c r="AA113" s="129" t="s">
        <v>150</v>
      </c>
      <c r="AB113" s="138" t="s">
        <v>8</v>
      </c>
      <c r="AC113" s="149">
        <v>1993</v>
      </c>
      <c r="AD113" s="128" t="s">
        <v>126</v>
      </c>
      <c r="AE113" s="140">
        <v>44411.774490682874</v>
      </c>
      <c r="AH113" s="141">
        <f t="shared" si="18"/>
        <v>8</v>
      </c>
    </row>
    <row r="114" spans="2:34" ht="17" customHeight="1" x14ac:dyDescent="0.25">
      <c r="B114" s="80" t="s">
        <v>178</v>
      </c>
      <c r="C114" s="80" t="s">
        <v>174</v>
      </c>
      <c r="E114" s="128" t="s">
        <v>338</v>
      </c>
      <c r="F114" s="128" t="s">
        <v>339</v>
      </c>
      <c r="G114" s="128" t="s">
        <v>340</v>
      </c>
      <c r="H114" s="129" t="s">
        <v>177</v>
      </c>
      <c r="I114" s="129">
        <v>24</v>
      </c>
      <c r="J114" s="148" t="s">
        <v>90</v>
      </c>
      <c r="K114" s="131">
        <v>0.35000000000000003</v>
      </c>
      <c r="L114" s="131">
        <v>0.58680555555555558</v>
      </c>
      <c r="M114" s="132">
        <f t="shared" si="16"/>
        <v>0.23680555555555555</v>
      </c>
      <c r="O114" s="27">
        <f>IF(M114="","",((M114+(N114*List1!$K$1))))</f>
        <v>0.23680555555555555</v>
      </c>
      <c r="P114" s="133">
        <f t="shared" si="17"/>
        <v>8</v>
      </c>
      <c r="R114" s="134"/>
      <c r="S114" s="135"/>
      <c r="T114" s="143" t="s">
        <v>141</v>
      </c>
      <c r="V114" s="79" t="s">
        <v>150</v>
      </c>
      <c r="W114" s="137">
        <v>775110436</v>
      </c>
      <c r="X114" s="129" t="s">
        <v>19</v>
      </c>
      <c r="Y114" s="129" t="s">
        <v>150</v>
      </c>
      <c r="Z114" s="129" t="s">
        <v>150</v>
      </c>
      <c r="AA114" s="129" t="s">
        <v>150</v>
      </c>
      <c r="AB114" s="138" t="s">
        <v>8</v>
      </c>
      <c r="AC114" s="149">
        <v>1994</v>
      </c>
      <c r="AD114" s="128" t="s">
        <v>126</v>
      </c>
      <c r="AE114" s="140">
        <v>44412.774490682874</v>
      </c>
      <c r="AH114" s="141">
        <f t="shared" si="18"/>
        <v>4.2228739002932558</v>
      </c>
    </row>
    <row r="115" spans="2:34" ht="17" customHeight="1" x14ac:dyDescent="0.25">
      <c r="B115" s="80" t="s">
        <v>178</v>
      </c>
      <c r="C115" s="80" t="s">
        <v>174</v>
      </c>
      <c r="E115" s="128" t="s">
        <v>341</v>
      </c>
      <c r="F115" s="128" t="s">
        <v>33</v>
      </c>
      <c r="G115" s="128" t="s">
        <v>337</v>
      </c>
      <c r="H115" s="129" t="s">
        <v>180</v>
      </c>
      <c r="I115" s="129">
        <v>24</v>
      </c>
      <c r="J115" s="148" t="s">
        <v>90</v>
      </c>
      <c r="K115" s="131">
        <v>0.35555555555555557</v>
      </c>
      <c r="L115" s="131">
        <v>0.54166666666666663</v>
      </c>
      <c r="M115" s="132">
        <f t="shared" si="16"/>
        <v>0.18611111111111106</v>
      </c>
      <c r="O115" s="27">
        <f>IF(M115="","",((M115+(N115*List1!$K$1))))</f>
        <v>0.18611111111111106</v>
      </c>
      <c r="P115" s="133">
        <f t="shared" si="17"/>
        <v>4</v>
      </c>
      <c r="R115" s="134"/>
      <c r="S115" s="135"/>
      <c r="T115" s="143" t="s">
        <v>141</v>
      </c>
      <c r="V115" s="79" t="s">
        <v>150</v>
      </c>
      <c r="W115" s="137">
        <v>775110437</v>
      </c>
      <c r="X115" s="129" t="s">
        <v>19</v>
      </c>
      <c r="Y115" s="129" t="s">
        <v>150</v>
      </c>
      <c r="Z115" s="129" t="s">
        <v>150</v>
      </c>
      <c r="AA115" s="129" t="s">
        <v>150</v>
      </c>
      <c r="AB115" s="138" t="s">
        <v>8</v>
      </c>
      <c r="AC115" s="149">
        <v>1995</v>
      </c>
      <c r="AD115" s="128" t="s">
        <v>126</v>
      </c>
      <c r="AE115" s="140">
        <v>44413.774490682874</v>
      </c>
      <c r="AH115" s="141">
        <f t="shared" si="18"/>
        <v>5.3731343283582111</v>
      </c>
    </row>
    <row r="116" spans="2:34" ht="17" customHeight="1" x14ac:dyDescent="0.25">
      <c r="B116" s="80" t="s">
        <v>178</v>
      </c>
      <c r="C116" s="80" t="s">
        <v>174</v>
      </c>
      <c r="E116" s="128" t="s">
        <v>342</v>
      </c>
      <c r="F116" s="128" t="s">
        <v>105</v>
      </c>
      <c r="G116" s="128" t="s">
        <v>343</v>
      </c>
      <c r="H116" s="129" t="s">
        <v>177</v>
      </c>
      <c r="I116" s="129">
        <v>24</v>
      </c>
      <c r="J116" s="148" t="s">
        <v>90</v>
      </c>
      <c r="K116" s="131">
        <v>0.35694444444444445</v>
      </c>
      <c r="L116" s="131">
        <v>0.56388888888888888</v>
      </c>
      <c r="M116" s="132">
        <f t="shared" si="16"/>
        <v>0.20694444444444443</v>
      </c>
      <c r="O116" s="27">
        <f>IF(M116="","",((M116+(N116*List1!$K$1))))</f>
        <v>0.20694444444444443</v>
      </c>
      <c r="P116" s="133">
        <f t="shared" si="17"/>
        <v>7</v>
      </c>
      <c r="R116" s="134"/>
      <c r="S116" s="135"/>
      <c r="T116" s="143" t="s">
        <v>141</v>
      </c>
      <c r="V116" s="79" t="s">
        <v>150</v>
      </c>
      <c r="W116" s="137">
        <v>775110438</v>
      </c>
      <c r="X116" s="129" t="s">
        <v>19</v>
      </c>
      <c r="Y116" s="129" t="s">
        <v>150</v>
      </c>
      <c r="Z116" s="129" t="s">
        <v>150</v>
      </c>
      <c r="AA116" s="129" t="s">
        <v>150</v>
      </c>
      <c r="AB116" s="138" t="s">
        <v>8</v>
      </c>
      <c r="AC116" s="149">
        <v>1996</v>
      </c>
      <c r="AD116" s="128" t="s">
        <v>126</v>
      </c>
      <c r="AE116" s="140">
        <v>44414.774490682874</v>
      </c>
      <c r="AH116" s="141">
        <f t="shared" si="18"/>
        <v>4.8322147651006713</v>
      </c>
    </row>
    <row r="117" spans="2:34" ht="17" customHeight="1" x14ac:dyDescent="0.25">
      <c r="B117" s="80" t="s">
        <v>178</v>
      </c>
      <c r="C117" s="80" t="s">
        <v>179</v>
      </c>
      <c r="E117" s="128" t="s">
        <v>132</v>
      </c>
      <c r="F117" s="128" t="s">
        <v>133</v>
      </c>
      <c r="G117" s="128" t="s">
        <v>343</v>
      </c>
      <c r="H117" s="129" t="s">
        <v>180</v>
      </c>
      <c r="I117" s="129">
        <v>24</v>
      </c>
      <c r="J117" s="148" t="s">
        <v>90</v>
      </c>
      <c r="K117" s="131">
        <v>0.34375</v>
      </c>
      <c r="L117" s="131">
        <v>0.49722222222222223</v>
      </c>
      <c r="M117" s="132">
        <f t="shared" si="16"/>
        <v>0.15347222222222223</v>
      </c>
      <c r="O117" s="27">
        <f>IF(M117="","",((M117+(N117*List1!$K$1))))</f>
        <v>0.15347222222222223</v>
      </c>
      <c r="P117" s="133">
        <f t="shared" si="17"/>
        <v>3</v>
      </c>
      <c r="R117" s="134"/>
      <c r="S117" s="135"/>
      <c r="T117" s="143" t="s">
        <v>141</v>
      </c>
      <c r="V117" s="79" t="s">
        <v>150</v>
      </c>
      <c r="W117" s="137">
        <v>775110441</v>
      </c>
      <c r="X117" s="129" t="s">
        <v>19</v>
      </c>
      <c r="Y117" s="129" t="s">
        <v>150</v>
      </c>
      <c r="Z117" s="129" t="s">
        <v>150</v>
      </c>
      <c r="AA117" s="129" t="s">
        <v>150</v>
      </c>
      <c r="AB117" s="138" t="s">
        <v>8</v>
      </c>
      <c r="AC117" s="149">
        <v>1999</v>
      </c>
      <c r="AD117" s="128" t="s">
        <v>126</v>
      </c>
      <c r="AE117" s="140">
        <v>44417.774490682874</v>
      </c>
      <c r="AH117" s="141">
        <f t="shared" si="18"/>
        <v>6.5158371040723972</v>
      </c>
    </row>
    <row r="118" spans="2:34" ht="17" customHeight="1" x14ac:dyDescent="0.25">
      <c r="B118" s="80" t="s">
        <v>178</v>
      </c>
      <c r="C118" s="80" t="s">
        <v>179</v>
      </c>
      <c r="E118" s="128" t="s">
        <v>344</v>
      </c>
      <c r="F118" s="128" t="s">
        <v>345</v>
      </c>
      <c r="G118" s="128" t="s">
        <v>346</v>
      </c>
      <c r="H118" s="129" t="s">
        <v>177</v>
      </c>
      <c r="I118" s="129">
        <v>24</v>
      </c>
      <c r="J118" s="148" t="s">
        <v>90</v>
      </c>
      <c r="K118" s="131">
        <v>0.34583333333333338</v>
      </c>
      <c r="L118" s="131">
        <v>0.59652777777777777</v>
      </c>
      <c r="M118" s="132">
        <f t="shared" si="16"/>
        <v>0.25069444444444439</v>
      </c>
      <c r="O118" s="27">
        <f>IF(M118="","",((M118+(N118*List1!$K$1))))</f>
        <v>0.25069444444444439</v>
      </c>
      <c r="P118" s="133">
        <f t="shared" si="17"/>
        <v>13</v>
      </c>
      <c r="R118" s="134"/>
      <c r="S118" s="135"/>
      <c r="T118" s="143" t="s">
        <v>141</v>
      </c>
      <c r="V118" s="79" t="s">
        <v>150</v>
      </c>
      <c r="W118" s="137">
        <v>775110442</v>
      </c>
      <c r="X118" s="129" t="s">
        <v>19</v>
      </c>
      <c r="Y118" s="129" t="s">
        <v>150</v>
      </c>
      <c r="Z118" s="129" t="s">
        <v>150</v>
      </c>
      <c r="AA118" s="129" t="s">
        <v>150</v>
      </c>
      <c r="AB118" s="138" t="s">
        <v>8</v>
      </c>
      <c r="AC118" s="149">
        <v>2000</v>
      </c>
      <c r="AD118" s="128" t="s">
        <v>126</v>
      </c>
      <c r="AE118" s="140">
        <v>44418.774490682874</v>
      </c>
      <c r="AH118" s="141">
        <f t="shared" si="18"/>
        <v>3.9889196675900287</v>
      </c>
    </row>
    <row r="119" spans="2:34" ht="17" customHeight="1" x14ac:dyDescent="0.25">
      <c r="B119" s="80" t="s">
        <v>178</v>
      </c>
      <c r="C119" s="80" t="s">
        <v>179</v>
      </c>
      <c r="E119" s="128" t="s">
        <v>91</v>
      </c>
      <c r="F119" s="128" t="s">
        <v>347</v>
      </c>
      <c r="G119" s="128" t="s">
        <v>92</v>
      </c>
      <c r="H119" s="129" t="s">
        <v>180</v>
      </c>
      <c r="I119" s="129">
        <v>24</v>
      </c>
      <c r="J119" s="148" t="s">
        <v>90</v>
      </c>
      <c r="K119" s="131">
        <v>0.36180555555555555</v>
      </c>
      <c r="L119" s="131">
        <v>0.61875000000000002</v>
      </c>
      <c r="M119" s="132">
        <f t="shared" si="16"/>
        <v>0.25694444444444448</v>
      </c>
      <c r="O119" s="27">
        <f>IF(M119="","",((M119+(N119*List1!$K$1))))</f>
        <v>0.25694444444444448</v>
      </c>
      <c r="P119" s="133">
        <f t="shared" si="17"/>
        <v>15</v>
      </c>
      <c r="R119" s="134"/>
      <c r="S119" s="135"/>
      <c r="T119" s="143" t="s">
        <v>141</v>
      </c>
      <c r="V119" s="79" t="s">
        <v>150</v>
      </c>
      <c r="W119" s="137">
        <v>775110443</v>
      </c>
      <c r="X119" s="129" t="s">
        <v>19</v>
      </c>
      <c r="Y119" s="129" t="s">
        <v>150</v>
      </c>
      <c r="Z119" s="129" t="s">
        <v>150</v>
      </c>
      <c r="AA119" s="129" t="s">
        <v>150</v>
      </c>
      <c r="AB119" s="138" t="s">
        <v>8</v>
      </c>
      <c r="AC119" s="149">
        <v>2001</v>
      </c>
      <c r="AD119" s="128" t="s">
        <v>126</v>
      </c>
      <c r="AE119" s="140">
        <v>44419.774490682874</v>
      </c>
      <c r="AH119" s="141">
        <f t="shared" si="18"/>
        <v>3.8918918918918912</v>
      </c>
    </row>
    <row r="120" spans="2:34" ht="17" customHeight="1" x14ac:dyDescent="0.25">
      <c r="B120" s="80" t="s">
        <v>178</v>
      </c>
      <c r="C120" s="80" t="s">
        <v>179</v>
      </c>
      <c r="E120" s="128" t="s">
        <v>348</v>
      </c>
      <c r="F120" s="128" t="s">
        <v>93</v>
      </c>
      <c r="G120" s="128" t="s">
        <v>94</v>
      </c>
      <c r="H120" s="129" t="s">
        <v>180</v>
      </c>
      <c r="I120" s="129">
        <v>24</v>
      </c>
      <c r="J120" s="148" t="s">
        <v>90</v>
      </c>
      <c r="K120" s="131">
        <v>0.3611111111111111</v>
      </c>
      <c r="L120" s="131">
        <v>0.61736111111111114</v>
      </c>
      <c r="M120" s="132">
        <f t="shared" si="16"/>
        <v>0.25625000000000003</v>
      </c>
      <c r="O120" s="27">
        <f>IF(M120="","",((M120+(N120*List1!$K$1))))</f>
        <v>0.25625000000000003</v>
      </c>
      <c r="P120" s="133">
        <f t="shared" si="17"/>
        <v>14</v>
      </c>
      <c r="R120" s="134"/>
      <c r="S120" s="135"/>
      <c r="T120" s="143" t="s">
        <v>141</v>
      </c>
      <c r="V120" s="79" t="s">
        <v>150</v>
      </c>
      <c r="W120" s="137">
        <v>775110444</v>
      </c>
      <c r="X120" s="129" t="s">
        <v>19</v>
      </c>
      <c r="Y120" s="129" t="s">
        <v>150</v>
      </c>
      <c r="Z120" s="129" t="s">
        <v>150</v>
      </c>
      <c r="AA120" s="129" t="s">
        <v>150</v>
      </c>
      <c r="AB120" s="138" t="s">
        <v>8</v>
      </c>
      <c r="AC120" s="149">
        <v>2002</v>
      </c>
      <c r="AD120" s="128" t="s">
        <v>126</v>
      </c>
      <c r="AE120" s="140">
        <v>44420.774490682874</v>
      </c>
      <c r="AH120" s="141">
        <f t="shared" si="18"/>
        <v>3.9024390243902434</v>
      </c>
    </row>
    <row r="121" spans="2:34" ht="17" customHeight="1" x14ac:dyDescent="0.25">
      <c r="B121" s="80" t="s">
        <v>178</v>
      </c>
      <c r="C121" s="80" t="s">
        <v>179</v>
      </c>
      <c r="E121" s="128" t="s">
        <v>100</v>
      </c>
      <c r="F121" s="128" t="s">
        <v>349</v>
      </c>
      <c r="G121" s="128" t="s">
        <v>350</v>
      </c>
      <c r="H121" s="129" t="s">
        <v>180</v>
      </c>
      <c r="I121" s="129">
        <v>24</v>
      </c>
      <c r="J121" s="148" t="s">
        <v>90</v>
      </c>
      <c r="K121" s="131">
        <v>0.34722222222222227</v>
      </c>
      <c r="L121" s="131">
        <v>0.64027777777777783</v>
      </c>
      <c r="M121" s="132">
        <f t="shared" si="16"/>
        <v>0.29305555555555557</v>
      </c>
      <c r="O121" s="27">
        <f>IF(M121="","",((M121+(N121*List1!$K$1))))</f>
        <v>0.29305555555555557</v>
      </c>
      <c r="P121" s="133">
        <f t="shared" si="17"/>
        <v>18</v>
      </c>
      <c r="R121" s="134"/>
      <c r="S121" s="135"/>
      <c r="T121" s="143" t="s">
        <v>141</v>
      </c>
      <c r="V121" s="79" t="s">
        <v>150</v>
      </c>
      <c r="W121" s="137">
        <v>775110446</v>
      </c>
      <c r="X121" s="129" t="s">
        <v>19</v>
      </c>
      <c r="Y121" s="129" t="s">
        <v>150</v>
      </c>
      <c r="Z121" s="129" t="s">
        <v>150</v>
      </c>
      <c r="AA121" s="129" t="s">
        <v>150</v>
      </c>
      <c r="AB121" s="138" t="s">
        <v>8</v>
      </c>
      <c r="AC121" s="149">
        <v>2004</v>
      </c>
      <c r="AD121" s="128" t="s">
        <v>126</v>
      </c>
      <c r="AE121" s="140">
        <v>44422.774490682874</v>
      </c>
      <c r="AH121" s="141">
        <f t="shared" si="18"/>
        <v>3.4123222748815163</v>
      </c>
    </row>
    <row r="122" spans="2:34" ht="17" customHeight="1" x14ac:dyDescent="0.25">
      <c r="B122" s="80" t="s">
        <v>178</v>
      </c>
      <c r="C122" s="80" t="s">
        <v>179</v>
      </c>
      <c r="E122" s="128" t="s">
        <v>351</v>
      </c>
      <c r="F122" s="128" t="s">
        <v>352</v>
      </c>
      <c r="G122" s="128" t="s">
        <v>353</v>
      </c>
      <c r="H122" s="129" t="s">
        <v>180</v>
      </c>
      <c r="I122" s="129">
        <v>24</v>
      </c>
      <c r="J122" s="148" t="s">
        <v>90</v>
      </c>
      <c r="K122" s="131">
        <v>0.34791666666666665</v>
      </c>
      <c r="L122" s="131">
        <v>0.61249999999999993</v>
      </c>
      <c r="M122" s="132">
        <f t="shared" si="16"/>
        <v>0.26458333333333328</v>
      </c>
      <c r="O122" s="27">
        <f>IF(M122="","",((M122+(N122*List1!$K$1))))</f>
        <v>0.26458333333333328</v>
      </c>
      <c r="P122" s="133">
        <f t="shared" si="17"/>
        <v>17</v>
      </c>
      <c r="R122" s="134"/>
      <c r="S122" s="135"/>
      <c r="T122" s="143" t="s">
        <v>141</v>
      </c>
      <c r="V122" s="79" t="s">
        <v>150</v>
      </c>
      <c r="W122" s="137">
        <v>775110447</v>
      </c>
      <c r="X122" s="129" t="s">
        <v>19</v>
      </c>
      <c r="Y122" s="129" t="s">
        <v>150</v>
      </c>
      <c r="Z122" s="129" t="s">
        <v>150</v>
      </c>
      <c r="AA122" s="129" t="s">
        <v>150</v>
      </c>
      <c r="AB122" s="138" t="s">
        <v>8</v>
      </c>
      <c r="AC122" s="149">
        <v>2005</v>
      </c>
      <c r="AD122" s="128" t="s">
        <v>126</v>
      </c>
      <c r="AE122" s="140">
        <v>44423.774490682874</v>
      </c>
      <c r="AH122" s="141">
        <f t="shared" si="18"/>
        <v>3.7795275590551189</v>
      </c>
    </row>
    <row r="123" spans="2:34" ht="17" customHeight="1" x14ac:dyDescent="0.25">
      <c r="B123" s="80" t="s">
        <v>178</v>
      </c>
      <c r="C123" s="80" t="s">
        <v>179</v>
      </c>
      <c r="E123" s="128" t="s">
        <v>354</v>
      </c>
      <c r="F123" s="128" t="s">
        <v>355</v>
      </c>
      <c r="G123" s="128" t="s">
        <v>37</v>
      </c>
      <c r="H123" s="129" t="s">
        <v>180</v>
      </c>
      <c r="I123" s="129">
        <v>24</v>
      </c>
      <c r="J123" s="148" t="s">
        <v>90</v>
      </c>
      <c r="K123" s="131">
        <v>0.34861111111111115</v>
      </c>
      <c r="L123" s="131">
        <v>0.61249999999999993</v>
      </c>
      <c r="M123" s="132">
        <f t="shared" si="16"/>
        <v>0.26388888888888878</v>
      </c>
      <c r="O123" s="27">
        <f>IF(M123="","",((M123+(N123*List1!$K$1))))</f>
        <v>0.26388888888888878</v>
      </c>
      <c r="P123" s="133">
        <f t="shared" si="17"/>
        <v>16</v>
      </c>
      <c r="R123" s="134"/>
      <c r="S123" s="135"/>
      <c r="T123" s="143" t="s">
        <v>141</v>
      </c>
      <c r="V123" s="79" t="s">
        <v>150</v>
      </c>
      <c r="W123" s="137">
        <v>775110448</v>
      </c>
      <c r="X123" s="129" t="s">
        <v>19</v>
      </c>
      <c r="Y123" s="129" t="s">
        <v>150</v>
      </c>
      <c r="Z123" s="129" t="s">
        <v>150</v>
      </c>
      <c r="AA123" s="129" t="s">
        <v>150</v>
      </c>
      <c r="AB123" s="138" t="s">
        <v>8</v>
      </c>
      <c r="AC123" s="149">
        <v>2006</v>
      </c>
      <c r="AD123" s="128" t="s">
        <v>126</v>
      </c>
      <c r="AE123" s="140">
        <v>44424.774490682874</v>
      </c>
      <c r="AH123" s="141">
        <f t="shared" si="18"/>
        <v>3.7894736842105279</v>
      </c>
    </row>
    <row r="124" spans="2:34" ht="17" customHeight="1" x14ac:dyDescent="0.25">
      <c r="B124" s="80" t="s">
        <v>178</v>
      </c>
      <c r="C124" s="80" t="s">
        <v>179</v>
      </c>
      <c r="E124" s="128" t="s">
        <v>356</v>
      </c>
      <c r="F124" s="128" t="s">
        <v>357</v>
      </c>
      <c r="G124" s="128" t="s">
        <v>358</v>
      </c>
      <c r="H124" s="129" t="s">
        <v>180</v>
      </c>
      <c r="I124" s="129">
        <v>24</v>
      </c>
      <c r="J124" s="148" t="s">
        <v>90</v>
      </c>
      <c r="K124" s="131">
        <v>0.35555555555555557</v>
      </c>
      <c r="L124" s="131">
        <v>0.54791666666666672</v>
      </c>
      <c r="M124" s="132">
        <f t="shared" si="16"/>
        <v>0.19236111111111115</v>
      </c>
      <c r="O124" s="27">
        <f>IF(M124="","",((M124+(N124*List1!$K$1))))</f>
        <v>0.19236111111111115</v>
      </c>
      <c r="P124" s="133">
        <f t="shared" si="17"/>
        <v>6</v>
      </c>
      <c r="R124" s="134"/>
      <c r="S124" s="135"/>
      <c r="T124" s="143" t="s">
        <v>141</v>
      </c>
      <c r="V124" s="79" t="s">
        <v>150</v>
      </c>
      <c r="W124" s="137">
        <v>775110449</v>
      </c>
      <c r="X124" s="129" t="s">
        <v>19</v>
      </c>
      <c r="Y124" s="129" t="s">
        <v>150</v>
      </c>
      <c r="Z124" s="129" t="s">
        <v>150</v>
      </c>
      <c r="AA124" s="129" t="s">
        <v>150</v>
      </c>
      <c r="AB124" s="138" t="s">
        <v>8</v>
      </c>
      <c r="AC124" s="149">
        <v>2007</v>
      </c>
      <c r="AD124" s="128" t="s">
        <v>126</v>
      </c>
      <c r="AE124" s="140">
        <v>44425.774490682874</v>
      </c>
      <c r="AH124" s="141">
        <f t="shared" si="18"/>
        <v>5.1985559566786987</v>
      </c>
    </row>
    <row r="125" spans="2:34" ht="17" customHeight="1" x14ac:dyDescent="0.25">
      <c r="B125" s="80" t="s">
        <v>178</v>
      </c>
      <c r="C125" s="80" t="s">
        <v>179</v>
      </c>
      <c r="E125" s="128" t="s">
        <v>359</v>
      </c>
      <c r="F125" s="128" t="s">
        <v>360</v>
      </c>
      <c r="G125" s="128" t="s">
        <v>361</v>
      </c>
      <c r="H125" s="129" t="s">
        <v>180</v>
      </c>
      <c r="I125" s="129">
        <v>24</v>
      </c>
      <c r="J125" s="148" t="s">
        <v>90</v>
      </c>
      <c r="K125" s="131">
        <v>0.35138888888888892</v>
      </c>
      <c r="L125" s="131">
        <v>0.6743055555555556</v>
      </c>
      <c r="M125" s="132">
        <f t="shared" si="16"/>
        <v>0.32291666666666669</v>
      </c>
      <c r="O125" s="27">
        <f>IF(M125="","",((M125+(N125*List1!$K$1))))</f>
        <v>0.32291666666666669</v>
      </c>
      <c r="P125" s="133">
        <f t="shared" si="17"/>
        <v>19</v>
      </c>
      <c r="R125" s="134"/>
      <c r="S125" s="135"/>
      <c r="T125" s="143" t="s">
        <v>141</v>
      </c>
      <c r="V125" s="79" t="s">
        <v>150</v>
      </c>
      <c r="W125" s="137">
        <v>775110450</v>
      </c>
      <c r="X125" s="129" t="s">
        <v>19</v>
      </c>
      <c r="Y125" s="129" t="s">
        <v>150</v>
      </c>
      <c r="Z125" s="129" t="s">
        <v>150</v>
      </c>
      <c r="AA125" s="129" t="s">
        <v>150</v>
      </c>
      <c r="AB125" s="138" t="s">
        <v>8</v>
      </c>
      <c r="AC125" s="149">
        <v>2008</v>
      </c>
      <c r="AD125" s="128" t="s">
        <v>126</v>
      </c>
      <c r="AE125" s="140">
        <v>44426.774490682874</v>
      </c>
      <c r="AH125" s="141">
        <f t="shared" si="18"/>
        <v>3.0967741935483866</v>
      </c>
    </row>
    <row r="126" spans="2:34" ht="17" customHeight="1" x14ac:dyDescent="0.25">
      <c r="B126" s="80" t="s">
        <v>178</v>
      </c>
      <c r="C126" s="80" t="s">
        <v>179</v>
      </c>
      <c r="E126" s="128" t="s">
        <v>362</v>
      </c>
      <c r="F126" s="128" t="s">
        <v>363</v>
      </c>
      <c r="G126" s="128" t="s">
        <v>364</v>
      </c>
      <c r="H126" s="129" t="s">
        <v>180</v>
      </c>
      <c r="I126" s="129">
        <v>24</v>
      </c>
      <c r="J126" s="148" t="s">
        <v>90</v>
      </c>
      <c r="K126" s="131">
        <v>0.3520833333333333</v>
      </c>
      <c r="L126" s="131">
        <v>0.4680555555555555</v>
      </c>
      <c r="M126" s="132">
        <f t="shared" si="16"/>
        <v>0.1159722222222222</v>
      </c>
      <c r="O126" s="27">
        <f>IF(M126="","",((M126+(N126*List1!$K$1))))</f>
        <v>0.1159722222222222</v>
      </c>
      <c r="P126" s="133">
        <f t="shared" si="17"/>
        <v>1</v>
      </c>
      <c r="R126" s="134"/>
      <c r="S126" s="135"/>
      <c r="T126" s="143" t="s">
        <v>141</v>
      </c>
      <c r="V126" s="79" t="s">
        <v>150</v>
      </c>
      <c r="W126" s="137">
        <v>775110451</v>
      </c>
      <c r="X126" s="129" t="s">
        <v>19</v>
      </c>
      <c r="Y126" s="129" t="s">
        <v>150</v>
      </c>
      <c r="Z126" s="129" t="s">
        <v>150</v>
      </c>
      <c r="AA126" s="129" t="s">
        <v>150</v>
      </c>
      <c r="AB126" s="138" t="s">
        <v>8</v>
      </c>
      <c r="AC126" s="149">
        <v>2009</v>
      </c>
      <c r="AD126" s="128" t="s">
        <v>126</v>
      </c>
      <c r="AE126" s="140">
        <v>44427.774490682874</v>
      </c>
      <c r="AH126" s="141">
        <f t="shared" si="18"/>
        <v>8.6227544910179663</v>
      </c>
    </row>
    <row r="127" spans="2:34" ht="17" customHeight="1" x14ac:dyDescent="0.25">
      <c r="B127" s="80" t="s">
        <v>178</v>
      </c>
      <c r="C127" s="80" t="s">
        <v>179</v>
      </c>
      <c r="E127" s="128" t="s">
        <v>365</v>
      </c>
      <c r="F127" s="128" t="s">
        <v>366</v>
      </c>
      <c r="G127" s="128" t="s">
        <v>367</v>
      </c>
      <c r="H127" s="129" t="s">
        <v>180</v>
      </c>
      <c r="I127" s="129">
        <v>24</v>
      </c>
      <c r="J127" s="148" t="s">
        <v>90</v>
      </c>
      <c r="K127" s="131">
        <v>0.3527777777777778</v>
      </c>
      <c r="L127" s="131">
        <v>0.58750000000000002</v>
      </c>
      <c r="M127" s="132">
        <f t="shared" si="16"/>
        <v>0.23472222222222222</v>
      </c>
      <c r="N127" s="107">
        <v>1</v>
      </c>
      <c r="O127" s="27">
        <f>IF(M127="","",((M127+(N127*List1!$K$1))))</f>
        <v>0.24513888888888888</v>
      </c>
      <c r="P127" s="133">
        <f t="shared" si="17"/>
        <v>11</v>
      </c>
      <c r="R127" s="134"/>
      <c r="S127" s="135"/>
      <c r="T127" s="143" t="s">
        <v>141</v>
      </c>
      <c r="V127" s="79" t="s">
        <v>150</v>
      </c>
      <c r="W127" s="137">
        <v>775110452</v>
      </c>
      <c r="X127" s="129" t="s">
        <v>19</v>
      </c>
      <c r="Y127" s="129" t="s">
        <v>150</v>
      </c>
      <c r="Z127" s="129" t="s">
        <v>150</v>
      </c>
      <c r="AA127" s="129" t="s">
        <v>150</v>
      </c>
      <c r="AB127" s="138" t="s">
        <v>8</v>
      </c>
      <c r="AC127" s="149">
        <v>2010</v>
      </c>
      <c r="AD127" s="128" t="s">
        <v>126</v>
      </c>
      <c r="AE127" s="140">
        <v>44428.774490682874</v>
      </c>
      <c r="AH127" s="141">
        <f t="shared" si="18"/>
        <v>4.2603550295857984</v>
      </c>
    </row>
    <row r="128" spans="2:34" ht="17" customHeight="1" x14ac:dyDescent="0.25">
      <c r="B128" s="80" t="s">
        <v>178</v>
      </c>
      <c r="C128" s="80" t="s">
        <v>179</v>
      </c>
      <c r="E128" s="128" t="s">
        <v>368</v>
      </c>
      <c r="F128" s="128" t="s">
        <v>324</v>
      </c>
      <c r="G128" s="128" t="s">
        <v>369</v>
      </c>
      <c r="H128" s="129" t="s">
        <v>177</v>
      </c>
      <c r="I128" s="129">
        <v>24</v>
      </c>
      <c r="J128" s="148" t="s">
        <v>90</v>
      </c>
      <c r="K128" s="131">
        <v>0.35833333333333334</v>
      </c>
      <c r="L128" s="131">
        <v>0.71597222222222223</v>
      </c>
      <c r="M128" s="132">
        <f t="shared" si="16"/>
        <v>0.3576388888888889</v>
      </c>
      <c r="O128" s="27">
        <f>IF(M128="","",((M128+(N128*List1!$K$1))))</f>
        <v>0.3576388888888889</v>
      </c>
      <c r="P128" s="133">
        <f t="shared" si="17"/>
        <v>22</v>
      </c>
      <c r="R128" s="134"/>
      <c r="S128" s="135"/>
      <c r="T128" s="143" t="s">
        <v>141</v>
      </c>
      <c r="V128" s="79" t="s">
        <v>150</v>
      </c>
      <c r="W128" s="137">
        <v>775110453</v>
      </c>
      <c r="X128" s="129" t="s">
        <v>19</v>
      </c>
      <c r="Y128" s="129" t="s">
        <v>150</v>
      </c>
      <c r="Z128" s="129" t="s">
        <v>150</v>
      </c>
      <c r="AA128" s="129" t="s">
        <v>150</v>
      </c>
      <c r="AB128" s="138" t="s">
        <v>8</v>
      </c>
      <c r="AC128" s="149">
        <v>2011</v>
      </c>
      <c r="AD128" s="128" t="s">
        <v>126</v>
      </c>
      <c r="AE128" s="140">
        <v>44429.774490682874</v>
      </c>
      <c r="AH128" s="141">
        <f t="shared" si="18"/>
        <v>2.796116504854369</v>
      </c>
    </row>
    <row r="129" spans="2:34" ht="17" customHeight="1" x14ac:dyDescent="0.25">
      <c r="B129" s="80" t="s">
        <v>178</v>
      </c>
      <c r="C129" s="80" t="s">
        <v>179</v>
      </c>
      <c r="E129" s="128" t="s">
        <v>370</v>
      </c>
      <c r="F129" s="128" t="s">
        <v>371</v>
      </c>
      <c r="G129" s="128" t="s">
        <v>372</v>
      </c>
      <c r="H129" s="129" t="s">
        <v>245</v>
      </c>
      <c r="I129" s="129">
        <v>24</v>
      </c>
      <c r="J129" s="148" t="s">
        <v>90</v>
      </c>
      <c r="K129" s="131">
        <v>0.35902777777777778</v>
      </c>
      <c r="L129" s="131">
        <v>0.71597222222222223</v>
      </c>
      <c r="M129" s="132">
        <f t="shared" si="16"/>
        <v>0.35694444444444445</v>
      </c>
      <c r="O129" s="27">
        <f>IF(M129="","",((M129+(N129*List1!$K$1))))</f>
        <v>0.35694444444444445</v>
      </c>
      <c r="P129" s="133">
        <f t="shared" si="17"/>
        <v>21</v>
      </c>
      <c r="R129" s="134"/>
      <c r="S129" s="135"/>
      <c r="T129" s="143" t="s">
        <v>141</v>
      </c>
      <c r="V129" s="79" t="s">
        <v>150</v>
      </c>
      <c r="W129" s="137">
        <v>775110454</v>
      </c>
      <c r="X129" s="129" t="s">
        <v>19</v>
      </c>
      <c r="Y129" s="129" t="s">
        <v>150</v>
      </c>
      <c r="Z129" s="129" t="s">
        <v>150</v>
      </c>
      <c r="AA129" s="129" t="s">
        <v>150</v>
      </c>
      <c r="AB129" s="138" t="s">
        <v>8</v>
      </c>
      <c r="AC129" s="149">
        <v>2012</v>
      </c>
      <c r="AD129" s="128" t="s">
        <v>126</v>
      </c>
      <c r="AE129" s="140">
        <v>44430.774490682874</v>
      </c>
      <c r="AH129" s="141">
        <f t="shared" si="18"/>
        <v>2.8015564202334633</v>
      </c>
    </row>
    <row r="130" spans="2:34" ht="17" customHeight="1" x14ac:dyDescent="0.25">
      <c r="B130" s="80" t="s">
        <v>178</v>
      </c>
      <c r="C130" s="80" t="s">
        <v>179</v>
      </c>
      <c r="E130" s="128" t="s">
        <v>373</v>
      </c>
      <c r="F130" s="128" t="s">
        <v>374</v>
      </c>
      <c r="G130" s="128" t="s">
        <v>375</v>
      </c>
      <c r="H130" s="129" t="s">
        <v>180</v>
      </c>
      <c r="I130" s="129">
        <v>24</v>
      </c>
      <c r="J130" s="148" t="s">
        <v>90</v>
      </c>
      <c r="K130" s="131">
        <v>0.35347222222222219</v>
      </c>
      <c r="L130" s="131">
        <v>0.59097222222222223</v>
      </c>
      <c r="M130" s="132">
        <f t="shared" si="16"/>
        <v>0.23750000000000004</v>
      </c>
      <c r="O130" s="27">
        <f>IF(M130="","",((M130+(N130*List1!$K$1))))</f>
        <v>0.23750000000000004</v>
      </c>
      <c r="P130" s="133">
        <f t="shared" si="17"/>
        <v>10</v>
      </c>
      <c r="R130" s="134"/>
      <c r="S130" s="135"/>
      <c r="T130" s="143" t="s">
        <v>141</v>
      </c>
      <c r="V130" s="79" t="s">
        <v>150</v>
      </c>
      <c r="W130" s="137">
        <v>775110455</v>
      </c>
      <c r="X130" s="129" t="s">
        <v>19</v>
      </c>
      <c r="Y130" s="129" t="s">
        <v>150</v>
      </c>
      <c r="Z130" s="129" t="s">
        <v>150</v>
      </c>
      <c r="AA130" s="129" t="s">
        <v>150</v>
      </c>
      <c r="AB130" s="138" t="s">
        <v>8</v>
      </c>
      <c r="AC130" s="149">
        <v>2013</v>
      </c>
      <c r="AD130" s="128" t="s">
        <v>126</v>
      </c>
      <c r="AE130" s="140">
        <v>44431.774490682874</v>
      </c>
      <c r="AH130" s="141">
        <f t="shared" si="18"/>
        <v>4.2105263157894735</v>
      </c>
    </row>
    <row r="131" spans="2:34" ht="17" customHeight="1" x14ac:dyDescent="0.25">
      <c r="B131" s="80" t="s">
        <v>178</v>
      </c>
      <c r="C131" s="80" t="s">
        <v>179</v>
      </c>
      <c r="E131" s="128" t="s">
        <v>376</v>
      </c>
      <c r="F131" s="128" t="s">
        <v>377</v>
      </c>
      <c r="G131" s="128" t="s">
        <v>378</v>
      </c>
      <c r="H131" s="129" t="s">
        <v>180</v>
      </c>
      <c r="I131" s="129">
        <v>24</v>
      </c>
      <c r="J131" s="148" t="s">
        <v>90</v>
      </c>
      <c r="K131" s="131">
        <v>0.35416666666666669</v>
      </c>
      <c r="L131" s="131">
        <v>0.59097222222222223</v>
      </c>
      <c r="M131" s="132">
        <f t="shared" si="16"/>
        <v>0.23680555555555555</v>
      </c>
      <c r="O131" s="27">
        <f>IF(M131="","",((M131+(N131*List1!$K$1))))</f>
        <v>0.23680555555555555</v>
      </c>
      <c r="P131" s="133">
        <f t="shared" si="17"/>
        <v>8</v>
      </c>
      <c r="R131" s="134"/>
      <c r="S131" s="135"/>
      <c r="T131" s="143" t="s">
        <v>141</v>
      </c>
      <c r="V131" s="79" t="s">
        <v>150</v>
      </c>
      <c r="W131" s="137">
        <v>775110456</v>
      </c>
      <c r="X131" s="129" t="s">
        <v>19</v>
      </c>
      <c r="Y131" s="129" t="s">
        <v>150</v>
      </c>
      <c r="Z131" s="129" t="s">
        <v>150</v>
      </c>
      <c r="AA131" s="129" t="s">
        <v>150</v>
      </c>
      <c r="AB131" s="138" t="s">
        <v>8</v>
      </c>
      <c r="AC131" s="149">
        <v>2014</v>
      </c>
      <c r="AD131" s="128" t="s">
        <v>126</v>
      </c>
      <c r="AE131" s="140">
        <v>44432.774490682874</v>
      </c>
      <c r="AH131" s="141">
        <f t="shared" si="18"/>
        <v>4.2228739002932558</v>
      </c>
    </row>
    <row r="132" spans="2:34" ht="17" customHeight="1" x14ac:dyDescent="0.25">
      <c r="B132" s="80" t="s">
        <v>178</v>
      </c>
      <c r="C132" s="80" t="s">
        <v>179</v>
      </c>
      <c r="E132" s="128" t="s">
        <v>379</v>
      </c>
      <c r="F132" s="128" t="s">
        <v>380</v>
      </c>
      <c r="G132" s="128" t="s">
        <v>381</v>
      </c>
      <c r="H132" s="129" t="s">
        <v>180</v>
      </c>
      <c r="I132" s="129">
        <v>24</v>
      </c>
      <c r="J132" s="148" t="s">
        <v>90</v>
      </c>
      <c r="K132" s="131">
        <v>0.35625000000000001</v>
      </c>
      <c r="L132" s="131">
        <v>0.54791666666666672</v>
      </c>
      <c r="M132" s="132">
        <f t="shared" si="16"/>
        <v>0.19166666666666671</v>
      </c>
      <c r="O132" s="27">
        <f>IF(M132="","",((M132+(N132*List1!$K$1))))</f>
        <v>0.19166666666666671</v>
      </c>
      <c r="P132" s="133">
        <f t="shared" si="17"/>
        <v>5</v>
      </c>
      <c r="R132" s="134"/>
      <c r="S132" s="135"/>
      <c r="T132" s="143" t="s">
        <v>141</v>
      </c>
      <c r="V132" s="79" t="s">
        <v>150</v>
      </c>
      <c r="W132" s="137">
        <v>775110457</v>
      </c>
      <c r="X132" s="129" t="s">
        <v>19</v>
      </c>
      <c r="Y132" s="129" t="s">
        <v>150</v>
      </c>
      <c r="Z132" s="129" t="s">
        <v>150</v>
      </c>
      <c r="AA132" s="129" t="s">
        <v>150</v>
      </c>
      <c r="AB132" s="138" t="s">
        <v>8</v>
      </c>
      <c r="AC132" s="149">
        <v>2015</v>
      </c>
      <c r="AD132" s="128" t="s">
        <v>126</v>
      </c>
      <c r="AE132" s="140">
        <v>44433.774490682874</v>
      </c>
      <c r="AH132" s="141">
        <f t="shared" si="18"/>
        <v>5.2173913043478253</v>
      </c>
    </row>
    <row r="133" spans="2:34" ht="17" customHeight="1" x14ac:dyDescent="0.25">
      <c r="B133" s="80" t="s">
        <v>178</v>
      </c>
      <c r="C133" s="80" t="s">
        <v>179</v>
      </c>
      <c r="E133" s="128" t="s">
        <v>137</v>
      </c>
      <c r="F133" s="128" t="s">
        <v>510</v>
      </c>
      <c r="G133" s="128" t="s">
        <v>61</v>
      </c>
      <c r="H133" s="129" t="s">
        <v>245</v>
      </c>
      <c r="I133" s="129">
        <v>24</v>
      </c>
      <c r="J133" s="148" t="s">
        <v>90</v>
      </c>
      <c r="K133" s="131">
        <v>0.34930555555555554</v>
      </c>
      <c r="L133" s="131">
        <v>0.6743055555555556</v>
      </c>
      <c r="M133" s="132">
        <f t="shared" si="16"/>
        <v>0.32500000000000007</v>
      </c>
      <c r="O133" s="27">
        <f>IF(M133="","",((M133+(N133*List1!$K$1))))</f>
        <v>0.32500000000000007</v>
      </c>
      <c r="P133" s="133">
        <f t="shared" si="17"/>
        <v>20</v>
      </c>
      <c r="R133" s="134"/>
      <c r="S133" s="135"/>
      <c r="T133" s="143" t="s">
        <v>141</v>
      </c>
      <c r="V133" s="79" t="s">
        <v>150</v>
      </c>
      <c r="W133" s="137">
        <v>775110458</v>
      </c>
      <c r="X133" s="129" t="s">
        <v>19</v>
      </c>
      <c r="Y133" s="129" t="s">
        <v>150</v>
      </c>
      <c r="Z133" s="129" t="s">
        <v>150</v>
      </c>
      <c r="AA133" s="129" t="s">
        <v>150</v>
      </c>
      <c r="AB133" s="138" t="s">
        <v>8</v>
      </c>
      <c r="AC133" s="149">
        <v>2016</v>
      </c>
      <c r="AD133" s="128" t="s">
        <v>126</v>
      </c>
      <c r="AE133" s="140">
        <v>44434.774490682874</v>
      </c>
      <c r="AH133" s="141">
        <f t="shared" si="18"/>
        <v>3.0769230769230762</v>
      </c>
    </row>
  </sheetData>
  <autoFilter ref="E17:AF111" xr:uid="{00000000-0009-0000-0000-000000000000}"/>
  <sortState xmlns:xlrd2="http://schemas.microsoft.com/office/spreadsheetml/2017/richdata2" ref="A112:AH133">
    <sortCondition ref="K7:K99"/>
    <sortCondition ref="P7:P99"/>
  </sortState>
  <mergeCells count="4">
    <mergeCell ref="E16:AH16"/>
    <mergeCell ref="I8:I9"/>
    <mergeCell ref="I10:I11"/>
    <mergeCell ref="I12:I13"/>
  </mergeCells>
  <conditionalFormatting sqref="J8:J13">
    <cfRule type="dataBar" priority="4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{96E38428-6A00-4C72-B82B-2B9C947FF140}</x14:id>
        </ext>
      </extLst>
    </cfRule>
  </conditionalFormatting>
  <conditionalFormatting sqref="M1:M6">
    <cfRule type="duplicateValues" dxfId="13" priority="136"/>
  </conditionalFormatting>
  <conditionalFormatting sqref="M134:O1048576 R17 R25:R39 R42:R62 R67:R96 R103:R110 R112:R1048576 R99:R100 R64:R65">
    <cfRule type="duplicateValues" dxfId="12" priority="137"/>
  </conditionalFormatting>
  <conditionalFormatting sqref="N18:N137">
    <cfRule type="cellIs" dxfId="11" priority="4" operator="greaterThan">
      <formula>0</formula>
    </cfRule>
  </conditionalFormatting>
  <conditionalFormatting sqref="O20:O21 O23">
    <cfRule type="dataBar" priority="3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{0E85C7D6-AABF-4A14-8FC4-85EB8BCE70BA}</x14:id>
        </ext>
      </extLst>
    </cfRule>
  </conditionalFormatting>
  <conditionalFormatting sqref="O22">
    <cfRule type="dataBar" priority="2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{35A7204B-38E6-4A4A-8154-F619D01DAF66}</x14:id>
        </ext>
      </extLst>
    </cfRule>
  </conditionalFormatting>
  <conditionalFormatting sqref="O25:O39">
    <cfRule type="dataBar" priority="25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{C855EA64-8188-481E-B3EB-C81E06637AF2}</x14:id>
        </ext>
      </extLst>
    </cfRule>
  </conditionalFormatting>
  <conditionalFormatting sqref="P1">
    <cfRule type="duplicateValues" dxfId="10" priority="62"/>
  </conditionalFormatting>
  <conditionalFormatting sqref="P1:P1048576">
    <cfRule type="cellIs" dxfId="9" priority="1" operator="equal">
      <formula>3</formula>
    </cfRule>
    <cfRule type="cellIs" dxfId="8" priority="2" operator="equal">
      <formula>2</formula>
    </cfRule>
    <cfRule type="cellIs" dxfId="7" priority="3" operator="equal">
      <formula>1</formula>
    </cfRule>
  </conditionalFormatting>
  <conditionalFormatting sqref="R1:R14 N1:O1">
    <cfRule type="duplicateValues" dxfId="6" priority="266"/>
  </conditionalFormatting>
  <conditionalFormatting sqref="R20:R23">
    <cfRule type="containsText" dxfId="5" priority="33" operator="containsText" text="1. or 2.">
      <formula>NOT(ISERROR(SEARCH("1. or 2.",R20)))</formula>
    </cfRule>
  </conditionalFormatting>
  <conditionalFormatting sqref="R63">
    <cfRule type="duplicateValues" dxfId="4" priority="13"/>
  </conditionalFormatting>
  <conditionalFormatting sqref="R97">
    <cfRule type="duplicateValues" dxfId="3" priority="25"/>
  </conditionalFormatting>
  <conditionalFormatting sqref="R98">
    <cfRule type="duplicateValues" dxfId="2" priority="19"/>
  </conditionalFormatting>
  <conditionalFormatting sqref="AH22">
    <cfRule type="dataBar" priority="3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{F6348AB0-A21F-465A-8D4E-F3BE3305A148}</x14:id>
        </ext>
      </extLst>
    </cfRule>
  </conditionalFormatting>
  <conditionalFormatting sqref="AH63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{FFC8A08E-7894-4D66-9B55-586344282F37}</x14:id>
        </ext>
      </extLst>
    </cfRule>
  </conditionalFormatting>
  <conditionalFormatting sqref="AH97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{801926CC-2717-4D0D-871D-DFE836F065D0}</x14:id>
        </ext>
      </extLst>
    </cfRule>
  </conditionalFormatting>
  <conditionalFormatting sqref="AH98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{9D66335B-5600-4CA2-BF4D-1C6AF5D3EC0F}</x14:id>
        </ext>
      </extLst>
    </cfRule>
  </conditionalFormatting>
  <conditionalFormatting sqref="AH112:AH133 AH103:AH110 AH67:AH96 AH20:AH21 AH17 AH42:AH62 AH23 AH99:AH100 AH64:AH65 AH25:AH39">
    <cfRule type="dataBar" priority="2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{FC81713E-DF88-4EDF-95A6-5EA980119963}</x14:id>
        </ext>
      </extLst>
    </cfRule>
  </conditionalFormatting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65" fitToHeight="0" orientation="landscape" horizontalDpi="4294967293" verticalDpi="4294967293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6E38428-6A00-4C72-B82B-2B9C947FF14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J8:J13</xm:sqref>
        </x14:conditionalFormatting>
        <x14:conditionalFormatting xmlns:xm="http://schemas.microsoft.com/office/excel/2006/main">
          <x14:cfRule type="dataBar" id="{0E85C7D6-AABF-4A14-8FC4-85EB8BCE70B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O20:O21 O23</xm:sqref>
        </x14:conditionalFormatting>
        <x14:conditionalFormatting xmlns:xm="http://schemas.microsoft.com/office/excel/2006/main">
          <x14:cfRule type="dataBar" id="{35A7204B-38E6-4A4A-8154-F619D01DAF6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O22</xm:sqref>
        </x14:conditionalFormatting>
        <x14:conditionalFormatting xmlns:xm="http://schemas.microsoft.com/office/excel/2006/main">
          <x14:cfRule type="dataBar" id="{C855EA64-8188-481E-B3EB-C81E06637AF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O25:O39</xm:sqref>
        </x14:conditionalFormatting>
        <x14:conditionalFormatting xmlns:xm="http://schemas.microsoft.com/office/excel/2006/main">
          <x14:cfRule type="dataBar" id="{F6348AB0-A21F-465A-8D4E-F3BE3305A14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AH22</xm:sqref>
        </x14:conditionalFormatting>
        <x14:conditionalFormatting xmlns:xm="http://schemas.microsoft.com/office/excel/2006/main">
          <x14:cfRule type="dataBar" id="{FFC8A08E-7894-4D66-9B55-586344282F3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AH63</xm:sqref>
        </x14:conditionalFormatting>
        <x14:conditionalFormatting xmlns:xm="http://schemas.microsoft.com/office/excel/2006/main">
          <x14:cfRule type="dataBar" id="{801926CC-2717-4D0D-871D-DFE836F065D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AH97</xm:sqref>
        </x14:conditionalFormatting>
        <x14:conditionalFormatting xmlns:xm="http://schemas.microsoft.com/office/excel/2006/main">
          <x14:cfRule type="dataBar" id="{9D66335B-5600-4CA2-BF4D-1C6AF5D3EC0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AH98</xm:sqref>
        </x14:conditionalFormatting>
        <x14:conditionalFormatting xmlns:xm="http://schemas.microsoft.com/office/excel/2006/main">
          <x14:cfRule type="dataBar" id="{FC81713E-DF88-4EDF-95A6-5EA98011996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AH112:AH133 AH103:AH110 AH67:AH96 AH20:AH21 AH17 AH42:AH62 AH23 AH99:AH100 AH64:AH65 AH25:AH39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0"/>
  <sheetViews>
    <sheetView topLeftCell="B1" zoomScale="115" zoomScaleNormal="115" workbookViewId="0">
      <selection activeCell="T10" sqref="T10"/>
    </sheetView>
  </sheetViews>
  <sheetFormatPr defaultRowHeight="12.5" x14ac:dyDescent="0.25"/>
  <cols>
    <col min="2" max="2" width="35.1796875" customWidth="1"/>
    <col min="7" max="7" width="34.54296875" customWidth="1"/>
  </cols>
  <sheetData>
    <row r="1" spans="1:15" s="2" customFormat="1" ht="22.5" customHeight="1" x14ac:dyDescent="0.25">
      <c r="A1" s="26"/>
      <c r="B1" s="3" t="s">
        <v>139</v>
      </c>
      <c r="C1" s="3" t="s">
        <v>140</v>
      </c>
      <c r="D1" s="3" t="s">
        <v>0</v>
      </c>
      <c r="E1" s="3" t="s">
        <v>1</v>
      </c>
      <c r="F1" s="56"/>
      <c r="G1" s="59" t="s">
        <v>142</v>
      </c>
      <c r="H1" s="58"/>
      <c r="I1" s="15"/>
      <c r="K1" s="25">
        <v>1.0416666666666666E-2</v>
      </c>
      <c r="L1" s="66"/>
      <c r="M1" s="71"/>
      <c r="N1" s="64"/>
      <c r="O1" s="1"/>
    </row>
    <row r="2" spans="1:15" s="11" customFormat="1" ht="15.75" customHeight="1" x14ac:dyDescent="0.25">
      <c r="A2" s="26"/>
      <c r="E2" s="2"/>
      <c r="F2" s="2"/>
      <c r="H2" s="2"/>
      <c r="I2" s="2"/>
      <c r="J2" s="2"/>
      <c r="K2" s="55"/>
      <c r="L2" s="2"/>
      <c r="M2" s="26"/>
      <c r="N2" s="21"/>
    </row>
    <row r="3" spans="1:15" s="11" customFormat="1" ht="15.75" customHeight="1" x14ac:dyDescent="0.25">
      <c r="A3" s="26"/>
      <c r="E3" s="2"/>
      <c r="F3" s="2"/>
      <c r="H3" s="2"/>
      <c r="I3" s="2"/>
      <c r="J3" s="2"/>
      <c r="K3" s="55"/>
      <c r="L3" s="2"/>
      <c r="M3" s="26"/>
      <c r="N3" s="21"/>
    </row>
    <row r="4" spans="1:15" s="50" customFormat="1" ht="14.25" customHeight="1" x14ac:dyDescent="0.25">
      <c r="A4" s="44">
        <v>32</v>
      </c>
      <c r="B4" s="45" t="s">
        <v>120</v>
      </c>
      <c r="C4" s="45" t="s">
        <v>121</v>
      </c>
      <c r="D4" s="45" t="s">
        <v>122</v>
      </c>
      <c r="E4" s="46"/>
      <c r="F4" s="46">
        <v>21</v>
      </c>
      <c r="G4" s="50" t="s">
        <v>90</v>
      </c>
      <c r="H4" s="47">
        <v>0.36527777777777898</v>
      </c>
      <c r="I4" s="48"/>
      <c r="J4" s="49" t="str">
        <f t="shared" ref="J4:J13" si="0">IF(OR(H4=0,I4=0),"",I4-H4)</f>
        <v/>
      </c>
      <c r="K4" s="69"/>
      <c r="L4" s="49" t="str">
        <f t="shared" ref="L4:L13" si="1">IF(J4="","",((J4+(K4*$K$1))))</f>
        <v/>
      </c>
      <c r="M4" s="44" t="str">
        <f>IFERROR(RANK(L4,VÝSLEDKY!$O$42:$O$102,1),"")</f>
        <v/>
      </c>
      <c r="N4" s="65"/>
    </row>
    <row r="5" spans="1:15" s="50" customFormat="1" ht="14.25" customHeight="1" x14ac:dyDescent="0.25">
      <c r="A5" s="44">
        <v>22</v>
      </c>
      <c r="B5" s="45" t="s">
        <v>123</v>
      </c>
      <c r="C5" s="45" t="s">
        <v>124</v>
      </c>
      <c r="D5" s="45" t="s">
        <v>125</v>
      </c>
      <c r="E5" s="46"/>
      <c r="F5" s="46">
        <v>21</v>
      </c>
      <c r="G5" s="50" t="s">
        <v>90</v>
      </c>
      <c r="H5" s="47">
        <v>0.358333333333334</v>
      </c>
      <c r="I5" s="48"/>
      <c r="J5" s="49" t="str">
        <f t="shared" si="0"/>
        <v/>
      </c>
      <c r="K5" s="69"/>
      <c r="L5" s="49" t="str">
        <f t="shared" si="1"/>
        <v/>
      </c>
      <c r="M5" s="44" t="str">
        <f>IFERROR(RANK(L5,VÝSLEDKY!$O$42:$O$102,1),"")</f>
        <v/>
      </c>
      <c r="N5" s="65"/>
    </row>
    <row r="6" spans="1:15" s="50" customFormat="1" ht="14.25" customHeight="1" x14ac:dyDescent="0.25">
      <c r="A6" s="44">
        <v>15</v>
      </c>
      <c r="B6" s="45" t="s">
        <v>77</v>
      </c>
      <c r="C6" s="45" t="s">
        <v>78</v>
      </c>
      <c r="D6" s="45" t="s">
        <v>4</v>
      </c>
      <c r="E6" s="46">
        <v>1</v>
      </c>
      <c r="F6" s="46">
        <v>21</v>
      </c>
      <c r="G6" s="50" t="s">
        <v>74</v>
      </c>
      <c r="H6" s="47">
        <v>0.35347222222222302</v>
      </c>
      <c r="I6" s="48"/>
      <c r="J6" s="49" t="str">
        <f t="shared" si="0"/>
        <v/>
      </c>
      <c r="K6" s="69"/>
      <c r="L6" s="49" t="str">
        <f t="shared" si="1"/>
        <v/>
      </c>
      <c r="M6" s="44" t="str">
        <f>IFERROR(RANK(L6,VÝSLEDKY!$O$42:$O$102,1),"")</f>
        <v/>
      </c>
      <c r="N6" s="65"/>
    </row>
    <row r="7" spans="1:15" s="50" customFormat="1" ht="14.25" customHeight="1" x14ac:dyDescent="0.25">
      <c r="A7" s="44">
        <v>16</v>
      </c>
      <c r="B7" s="45" t="s">
        <v>101</v>
      </c>
      <c r="C7" s="45" t="s">
        <v>102</v>
      </c>
      <c r="D7" s="45" t="s">
        <v>103</v>
      </c>
      <c r="E7" s="46">
        <v>2</v>
      </c>
      <c r="F7" s="46">
        <v>21</v>
      </c>
      <c r="G7" s="50" t="s">
        <v>90</v>
      </c>
      <c r="H7" s="47">
        <v>0.35416666666666802</v>
      </c>
      <c r="I7" s="48"/>
      <c r="J7" s="49" t="str">
        <f t="shared" si="0"/>
        <v/>
      </c>
      <c r="K7" s="69"/>
      <c r="L7" s="49" t="str">
        <f t="shared" si="1"/>
        <v/>
      </c>
      <c r="M7" s="44" t="str">
        <f>IFERROR(RANK(L7,VÝSLEDKY!$O$42:$O$102,1),"")</f>
        <v/>
      </c>
      <c r="N7" s="65"/>
    </row>
    <row r="8" spans="1:15" s="50" customFormat="1" ht="14.25" customHeight="1" x14ac:dyDescent="0.25">
      <c r="A8" s="44">
        <v>46</v>
      </c>
      <c r="B8" s="45" t="s">
        <v>127</v>
      </c>
      <c r="C8" s="45" t="s">
        <v>128</v>
      </c>
      <c r="D8" s="45" t="s">
        <v>129</v>
      </c>
      <c r="E8" s="46">
        <v>1</v>
      </c>
      <c r="F8" s="46">
        <v>21</v>
      </c>
      <c r="G8" s="50" t="s">
        <v>90</v>
      </c>
      <c r="H8" s="47">
        <v>0.374999999999995</v>
      </c>
      <c r="I8" s="48"/>
      <c r="J8" s="49" t="str">
        <f t="shared" si="0"/>
        <v/>
      </c>
      <c r="K8" s="69"/>
      <c r="L8" s="49" t="str">
        <f t="shared" si="1"/>
        <v/>
      </c>
      <c r="M8" s="44" t="str">
        <f>IFERROR(RANK(L8,VÝSLEDKY!$O$42:$O$102,1),"")</f>
        <v/>
      </c>
      <c r="N8" s="65"/>
    </row>
    <row r="9" spans="1:15" s="50" customFormat="1" ht="14.25" customHeight="1" x14ac:dyDescent="0.25">
      <c r="A9" s="44">
        <v>19</v>
      </c>
      <c r="B9" s="45" t="s">
        <v>62</v>
      </c>
      <c r="C9" s="45" t="s">
        <v>63</v>
      </c>
      <c r="D9" s="45" t="s">
        <v>64</v>
      </c>
      <c r="E9" s="46"/>
      <c r="F9" s="46">
        <v>14</v>
      </c>
      <c r="G9" s="50" t="s">
        <v>52</v>
      </c>
      <c r="H9" s="47">
        <v>0.42916666666666697</v>
      </c>
      <c r="I9" s="48"/>
      <c r="J9" s="49" t="str">
        <f t="shared" si="0"/>
        <v/>
      </c>
      <c r="K9" s="70"/>
      <c r="L9" s="49" t="str">
        <f t="shared" si="1"/>
        <v/>
      </c>
      <c r="M9" s="44" t="str">
        <f>IFERROR(RANK(L9,VÝSLEDKY!$O$103:$O$111,1),"")</f>
        <v/>
      </c>
      <c r="N9" s="65"/>
    </row>
    <row r="10" spans="1:15" s="50" customFormat="1" ht="14.25" customHeight="1" x14ac:dyDescent="0.25">
      <c r="A10" s="44">
        <v>35</v>
      </c>
      <c r="B10" s="45" t="s">
        <v>137</v>
      </c>
      <c r="C10" s="45" t="s">
        <v>138</v>
      </c>
      <c r="D10" s="45" t="s">
        <v>61</v>
      </c>
      <c r="E10" s="46"/>
      <c r="F10" s="46">
        <v>21</v>
      </c>
      <c r="G10" s="50" t="s">
        <v>90</v>
      </c>
      <c r="H10" s="47">
        <v>0.36736111111111103</v>
      </c>
      <c r="I10" s="48"/>
      <c r="J10" s="49" t="str">
        <f t="shared" si="0"/>
        <v/>
      </c>
      <c r="K10" s="69"/>
      <c r="L10" s="49" t="str">
        <f t="shared" si="1"/>
        <v/>
      </c>
      <c r="M10" s="44" t="str">
        <f>IFERROR(RANK(L10,VÝSLEDKY!$O$42:$O$102,1),"")</f>
        <v/>
      </c>
      <c r="N10" s="65"/>
    </row>
    <row r="11" spans="1:15" s="50" customFormat="1" ht="14.25" customHeight="1" x14ac:dyDescent="0.25">
      <c r="A11" s="44">
        <v>39</v>
      </c>
      <c r="B11" s="45" t="s">
        <v>109</v>
      </c>
      <c r="C11" s="45" t="s">
        <v>110</v>
      </c>
      <c r="D11" s="45" t="s">
        <v>111</v>
      </c>
      <c r="E11" s="46"/>
      <c r="F11" s="46">
        <v>21</v>
      </c>
      <c r="G11" s="50" t="s">
        <v>90</v>
      </c>
      <c r="H11" s="47">
        <v>0.37013888888888702</v>
      </c>
      <c r="I11" s="48"/>
      <c r="J11" s="49" t="str">
        <f t="shared" si="0"/>
        <v/>
      </c>
      <c r="K11" s="69"/>
      <c r="L11" s="49" t="str">
        <f t="shared" si="1"/>
        <v/>
      </c>
      <c r="M11" s="44" t="str">
        <f>IFERROR(RANK(L11,VÝSLEDKY!$O$42:$O$102,1),"")</f>
        <v/>
      </c>
      <c r="N11" s="65"/>
    </row>
    <row r="12" spans="1:15" s="50" customFormat="1" ht="14.25" customHeight="1" x14ac:dyDescent="0.25">
      <c r="A12" s="44">
        <v>30</v>
      </c>
      <c r="B12" s="45" t="s">
        <v>57</v>
      </c>
      <c r="C12" s="45" t="s">
        <v>58</v>
      </c>
      <c r="D12" s="45" t="s">
        <v>59</v>
      </c>
      <c r="E12" s="46"/>
      <c r="F12" s="46">
        <v>14</v>
      </c>
      <c r="G12" s="50" t="s">
        <v>52</v>
      </c>
      <c r="H12" s="47">
        <v>0.436805555555556</v>
      </c>
      <c r="I12" s="48"/>
      <c r="J12" s="49" t="str">
        <f t="shared" si="0"/>
        <v/>
      </c>
      <c r="K12" s="70"/>
      <c r="L12" s="49" t="str">
        <f t="shared" si="1"/>
        <v/>
      </c>
      <c r="M12" s="44" t="str">
        <f>IFERROR(RANK(L12,VÝSLEDKY!$O$103:$O$111,1),"")</f>
        <v/>
      </c>
      <c r="N12" s="65"/>
    </row>
    <row r="13" spans="1:15" s="50" customFormat="1" ht="14.25" customHeight="1" x14ac:dyDescent="0.25">
      <c r="A13" s="44">
        <v>18</v>
      </c>
      <c r="B13" s="45" t="s">
        <v>71</v>
      </c>
      <c r="C13" s="45" t="s">
        <v>72</v>
      </c>
      <c r="D13" s="45" t="s">
        <v>61</v>
      </c>
      <c r="E13" s="46"/>
      <c r="F13" s="46">
        <v>14</v>
      </c>
      <c r="G13" s="50" t="s">
        <v>52</v>
      </c>
      <c r="H13" s="47">
        <v>0.42847222222222198</v>
      </c>
      <c r="I13" s="48"/>
      <c r="J13" s="49" t="str">
        <f t="shared" si="0"/>
        <v/>
      </c>
      <c r="K13" s="70"/>
      <c r="L13" s="49" t="str">
        <f t="shared" si="1"/>
        <v/>
      </c>
      <c r="M13" s="44" t="str">
        <f>IFERROR(RANK(L13,VÝSLEDKY!$O$103:$O$111,1),"")</f>
        <v/>
      </c>
      <c r="N13" s="65"/>
    </row>
    <row r="14" spans="1:15" s="52" customFormat="1" ht="15.75" customHeight="1" x14ac:dyDescent="0.25">
      <c r="A14" s="51"/>
      <c r="E14" s="53"/>
      <c r="F14" s="53"/>
      <c r="H14" s="53"/>
      <c r="I14" s="53"/>
      <c r="J14" s="53"/>
      <c r="K14" s="69"/>
      <c r="L14" s="53"/>
      <c r="M14" s="51"/>
      <c r="N14" s="54"/>
    </row>
    <row r="15" spans="1:15" s="11" customFormat="1" ht="15.75" customHeight="1" x14ac:dyDescent="0.25">
      <c r="A15" s="26"/>
      <c r="E15" s="2"/>
      <c r="F15" s="2"/>
      <c r="H15" s="2"/>
      <c r="I15" s="2"/>
      <c r="J15" s="2"/>
      <c r="K15" s="55"/>
      <c r="L15" s="2"/>
      <c r="M15" s="26"/>
      <c r="N15" s="21"/>
    </row>
    <row r="16" spans="1:15" s="11" customFormat="1" ht="15.75" customHeight="1" x14ac:dyDescent="0.25">
      <c r="A16" s="26"/>
      <c r="E16" s="2"/>
      <c r="F16" s="2"/>
      <c r="H16" s="2"/>
      <c r="I16" s="2"/>
      <c r="J16" s="2"/>
      <c r="K16" s="55"/>
      <c r="L16" s="2"/>
      <c r="M16" s="26"/>
      <c r="N16" s="21"/>
    </row>
    <row r="17" spans="1:14" s="11" customFormat="1" ht="15.75" customHeight="1" x14ac:dyDescent="0.25">
      <c r="A17" s="26"/>
      <c r="E17" s="2"/>
      <c r="F17" s="2"/>
      <c r="H17" s="2"/>
      <c r="I17" s="2"/>
      <c r="J17" s="2"/>
      <c r="K17" s="55"/>
      <c r="L17" s="2"/>
      <c r="M17" s="26"/>
      <c r="N17" s="21"/>
    </row>
    <row r="18" spans="1:14" s="5" customFormat="1" ht="13.5" customHeight="1" x14ac:dyDescent="0.25">
      <c r="A18" s="29">
        <v>30</v>
      </c>
      <c r="B18" s="24" t="s">
        <v>117</v>
      </c>
      <c r="C18" s="24" t="s">
        <v>118</v>
      </c>
      <c r="D18" s="24" t="s">
        <v>119</v>
      </c>
      <c r="E18" s="6"/>
      <c r="F18" s="6">
        <v>21</v>
      </c>
      <c r="G18" s="60" t="s">
        <v>90</v>
      </c>
      <c r="H18" s="43">
        <v>0.36388888888888998</v>
      </c>
      <c r="I18" s="23" t="s">
        <v>163</v>
      </c>
      <c r="J18" s="25" t="e">
        <f>IF(OR(H18=0,I18=0),"",I18-H18)</f>
        <v>#VALUE!</v>
      </c>
      <c r="K18" s="55"/>
      <c r="L18" s="27" t="e">
        <f>IF(J18="","",((J18+(K18*$K$1))))</f>
        <v>#VALUE!</v>
      </c>
      <c r="M18" s="72" t="str">
        <f>IFERROR(RANK(L18,VÝSLEDKY!$O$103:$O$111,1),"")</f>
        <v/>
      </c>
      <c r="N18" s="62"/>
    </row>
    <row r="19" spans="1:14" s="11" customFormat="1" ht="15.75" customHeight="1" x14ac:dyDescent="0.25">
      <c r="A19" s="26"/>
      <c r="E19" s="2"/>
      <c r="F19" s="2"/>
      <c r="H19" s="2"/>
      <c r="I19" s="2"/>
      <c r="J19" s="2"/>
      <c r="K19" s="55"/>
      <c r="L19" s="2"/>
      <c r="M19" s="26"/>
      <c r="N19" s="21"/>
    </row>
    <row r="20" spans="1:14" s="11" customFormat="1" ht="15.75" customHeight="1" x14ac:dyDescent="0.25">
      <c r="A20" s="26"/>
      <c r="E20" s="2"/>
      <c r="F20" s="2"/>
      <c r="H20" s="2"/>
      <c r="I20" s="2"/>
      <c r="J20" s="2"/>
      <c r="K20" s="55"/>
      <c r="L20" s="2"/>
      <c r="M20" s="26"/>
      <c r="N20" s="21"/>
    </row>
    <row r="21" spans="1:14" s="11" customFormat="1" ht="15.75" customHeight="1" x14ac:dyDescent="0.25">
      <c r="A21" s="26"/>
      <c r="E21" s="2"/>
      <c r="F21" s="2"/>
      <c r="H21" s="2"/>
      <c r="I21" s="2"/>
      <c r="J21" s="2"/>
      <c r="K21" s="55"/>
      <c r="L21" s="2"/>
      <c r="M21" s="26"/>
      <c r="N21" s="21"/>
    </row>
    <row r="22" spans="1:14" s="13" customFormat="1" ht="12.65" customHeight="1" x14ac:dyDescent="0.25">
      <c r="A22" s="30"/>
      <c r="B22" s="13" t="s">
        <v>43</v>
      </c>
      <c r="C22" s="13" t="s">
        <v>44</v>
      </c>
      <c r="D22" s="13" t="s">
        <v>13</v>
      </c>
      <c r="E22" s="14">
        <v>1</v>
      </c>
      <c r="F22" s="14"/>
      <c r="G22" s="13" t="s">
        <v>41</v>
      </c>
      <c r="K22" s="67"/>
      <c r="M22" s="30"/>
      <c r="N22" s="20"/>
    </row>
    <row r="23" spans="1:14" s="13" customFormat="1" ht="14.25" customHeight="1" x14ac:dyDescent="0.25">
      <c r="A23" s="30"/>
      <c r="B23" s="13" t="s">
        <v>2</v>
      </c>
      <c r="C23" s="13" t="s">
        <v>3</v>
      </c>
      <c r="D23" s="13" t="s">
        <v>4</v>
      </c>
      <c r="E23" s="14">
        <v>1</v>
      </c>
      <c r="F23" s="14"/>
      <c r="G23" s="13" t="s">
        <v>5</v>
      </c>
      <c r="H23" s="14"/>
      <c r="I23" s="14"/>
      <c r="J23" s="14"/>
      <c r="K23" s="28"/>
      <c r="L23" s="14"/>
      <c r="M23" s="30"/>
      <c r="N23" s="20"/>
    </row>
    <row r="24" spans="1:14" s="13" customFormat="1" ht="14.25" customHeight="1" x14ac:dyDescent="0.25">
      <c r="A24" s="30"/>
      <c r="B24" s="13" t="s">
        <v>6</v>
      </c>
      <c r="C24" s="13" t="s">
        <v>7</v>
      </c>
      <c r="D24" s="13" t="s">
        <v>4</v>
      </c>
      <c r="E24" s="14"/>
      <c r="F24" s="14"/>
      <c r="G24" s="13" t="s">
        <v>5</v>
      </c>
      <c r="H24" s="14"/>
      <c r="I24" s="14"/>
      <c r="J24" s="14"/>
      <c r="K24" s="28"/>
      <c r="L24" s="14"/>
      <c r="M24" s="30"/>
      <c r="N24" s="20"/>
    </row>
    <row r="25" spans="1:14" s="13" customFormat="1" ht="14.25" customHeight="1" x14ac:dyDescent="0.25">
      <c r="A25" s="30"/>
      <c r="B25" s="13" t="s">
        <v>34</v>
      </c>
      <c r="C25" s="13" t="s">
        <v>35</v>
      </c>
      <c r="D25" s="13" t="s">
        <v>36</v>
      </c>
      <c r="E25" s="14"/>
      <c r="F25" s="14"/>
      <c r="G25" s="13" t="s">
        <v>14</v>
      </c>
      <c r="H25" s="14"/>
      <c r="I25" s="14"/>
      <c r="J25" s="14"/>
      <c r="K25" s="28"/>
      <c r="L25" s="14"/>
      <c r="M25" s="30"/>
      <c r="N25" s="20"/>
    </row>
    <row r="26" spans="1:14" s="13" customFormat="1" ht="14.25" customHeight="1" x14ac:dyDescent="0.25">
      <c r="A26" s="30"/>
      <c r="B26" s="13" t="s">
        <v>25</v>
      </c>
      <c r="C26" s="13" t="s">
        <v>26</v>
      </c>
      <c r="D26" s="13" t="s">
        <v>27</v>
      </c>
      <c r="E26" s="14"/>
      <c r="F26" s="14"/>
      <c r="G26" s="13" t="s">
        <v>14</v>
      </c>
      <c r="H26" s="14"/>
      <c r="I26" s="14"/>
      <c r="J26" s="14"/>
      <c r="K26" s="28"/>
      <c r="L26" s="14"/>
      <c r="M26" s="30"/>
      <c r="N26" s="20"/>
    </row>
    <row r="27" spans="1:14" s="13" customFormat="1" ht="14.25" customHeight="1" x14ac:dyDescent="0.25">
      <c r="A27" s="30"/>
      <c r="B27" s="13" t="s">
        <v>16</v>
      </c>
      <c r="C27" s="13" t="s">
        <v>17</v>
      </c>
      <c r="D27" s="13" t="s">
        <v>18</v>
      </c>
      <c r="E27" s="14"/>
      <c r="F27" s="14"/>
      <c r="G27" s="13" t="s">
        <v>14</v>
      </c>
      <c r="H27" s="14"/>
      <c r="I27" s="14"/>
      <c r="J27" s="14"/>
      <c r="K27" s="28"/>
      <c r="L27" s="14"/>
      <c r="M27" s="30"/>
      <c r="N27" s="20"/>
    </row>
    <row r="28" spans="1:14" s="13" customFormat="1" ht="14.25" customHeight="1" x14ac:dyDescent="0.25">
      <c r="A28" s="30"/>
      <c r="B28" s="13" t="s">
        <v>20</v>
      </c>
      <c r="C28" s="13" t="s">
        <v>21</v>
      </c>
      <c r="D28" s="13" t="s">
        <v>22</v>
      </c>
      <c r="E28" s="14"/>
      <c r="F28" s="14"/>
      <c r="G28" s="13" t="s">
        <v>14</v>
      </c>
      <c r="H28" s="14"/>
      <c r="I28" s="14"/>
      <c r="J28" s="14"/>
      <c r="K28" s="28"/>
      <c r="L28" s="14"/>
      <c r="M28" s="30"/>
      <c r="N28" s="20"/>
    </row>
    <row r="29" spans="1:14" s="13" customFormat="1" ht="14.25" customHeight="1" x14ac:dyDescent="0.25">
      <c r="A29" s="30"/>
      <c r="B29" s="13" t="s">
        <v>38</v>
      </c>
      <c r="C29" s="13" t="s">
        <v>39</v>
      </c>
      <c r="D29" s="13" t="s">
        <v>40</v>
      </c>
      <c r="E29" s="14"/>
      <c r="F29" s="14"/>
      <c r="G29" s="13" t="s">
        <v>14</v>
      </c>
      <c r="H29" s="14"/>
      <c r="I29" s="14"/>
      <c r="J29" s="14"/>
      <c r="K29" s="28"/>
      <c r="L29" s="14"/>
      <c r="M29" s="30"/>
      <c r="N29" s="20"/>
    </row>
    <row r="30" spans="1:14" s="13" customFormat="1" ht="14.25" customHeight="1" x14ac:dyDescent="0.25">
      <c r="A30" s="30"/>
      <c r="B30" s="13" t="s">
        <v>68</v>
      </c>
      <c r="C30" s="13" t="s">
        <v>69</v>
      </c>
      <c r="D30" s="13" t="s">
        <v>70</v>
      </c>
      <c r="E30" s="14">
        <v>1</v>
      </c>
      <c r="F30" s="14"/>
      <c r="G30" s="13" t="s">
        <v>52</v>
      </c>
      <c r="H30" s="14"/>
      <c r="I30" s="14"/>
      <c r="J30" s="14"/>
      <c r="K30" s="28"/>
      <c r="L30" s="14"/>
      <c r="M30" s="30"/>
      <c r="N30" s="20"/>
    </row>
    <row r="31" spans="1:14" s="13" customFormat="1" ht="14.25" customHeight="1" x14ac:dyDescent="0.25">
      <c r="A31" s="30"/>
      <c r="B31" s="13" t="s">
        <v>104</v>
      </c>
      <c r="C31" s="13" t="s">
        <v>105</v>
      </c>
      <c r="D31" s="13" t="s">
        <v>31</v>
      </c>
      <c r="E31" s="14"/>
      <c r="F31" s="14"/>
      <c r="G31" s="13" t="s">
        <v>90</v>
      </c>
      <c r="H31" s="14"/>
      <c r="I31" s="14"/>
      <c r="J31" s="14"/>
      <c r="K31" s="28"/>
      <c r="L31" s="14"/>
      <c r="M31" s="30"/>
      <c r="N31" s="20"/>
    </row>
    <row r="32" spans="1:14" s="40" customFormat="1" ht="14.25" customHeight="1" x14ac:dyDescent="0.25">
      <c r="A32" s="32">
        <v>44</v>
      </c>
      <c r="B32" s="33" t="s">
        <v>106</v>
      </c>
      <c r="C32" s="33" t="s">
        <v>107</v>
      </c>
      <c r="D32" s="33" t="s">
        <v>108</v>
      </c>
      <c r="E32" s="34"/>
      <c r="F32" s="34"/>
      <c r="G32" s="35" t="s">
        <v>90</v>
      </c>
      <c r="H32" s="57">
        <v>0.373611111111113</v>
      </c>
      <c r="I32" s="36"/>
      <c r="J32" s="37" t="str">
        <f>IF(OR(H32=0,I32=0),"",I32-H32)</f>
        <v/>
      </c>
      <c r="K32" s="68"/>
      <c r="L32" s="38" t="str">
        <f>IF(J32="","",((J32+(K32*$K$1))))</f>
        <v/>
      </c>
      <c r="M32" s="39" t="str">
        <f>IFERROR(RANK(L32,VÝSLEDKY!$O$42:$O$102,1),"")</f>
        <v/>
      </c>
      <c r="N32" s="63"/>
    </row>
    <row r="33" spans="1:14" s="40" customFormat="1" ht="14.25" customHeight="1" x14ac:dyDescent="0.25">
      <c r="A33" s="32">
        <v>38</v>
      </c>
      <c r="B33" s="33" t="s">
        <v>96</v>
      </c>
      <c r="C33" s="33" t="s">
        <v>97</v>
      </c>
      <c r="D33" s="33" t="s">
        <v>94</v>
      </c>
      <c r="E33" s="34"/>
      <c r="F33" s="34"/>
      <c r="G33" s="35" t="s">
        <v>90</v>
      </c>
      <c r="H33" s="57">
        <v>0.36944444444444602</v>
      </c>
      <c r="I33" s="36"/>
      <c r="J33" s="37" t="str">
        <f>IF(OR(H33=0,I33=0),"",I33-H33)</f>
        <v/>
      </c>
      <c r="K33" s="68"/>
      <c r="L33" s="38" t="str">
        <f>IF(J33="","",((J33+(K33*$K$1))))</f>
        <v/>
      </c>
      <c r="M33" s="39" t="str">
        <f>IFERROR(RANK(L33,VÝSLEDKY!$O$42:$O$102,1),"")</f>
        <v/>
      </c>
      <c r="N33" s="63"/>
    </row>
    <row r="34" spans="1:14" s="13" customFormat="1" ht="14.25" customHeight="1" x14ac:dyDescent="0.25">
      <c r="A34" s="30"/>
      <c r="E34" s="14"/>
      <c r="F34" s="14"/>
      <c r="H34" s="14"/>
      <c r="I34" s="14"/>
      <c r="J34" s="14"/>
      <c r="K34" s="28"/>
      <c r="L34" s="14"/>
      <c r="M34" s="30"/>
      <c r="N34" s="20"/>
    </row>
    <row r="35" spans="1:14" s="5" customFormat="1" ht="14.25" customHeight="1" x14ac:dyDescent="0.25">
      <c r="A35" s="29"/>
      <c r="E35" s="7"/>
      <c r="F35" s="7"/>
      <c r="H35" s="7"/>
      <c r="I35" s="7"/>
      <c r="J35" s="7"/>
      <c r="K35" s="22"/>
      <c r="L35" s="7"/>
      <c r="M35" s="29"/>
      <c r="N35" s="19"/>
    </row>
    <row r="36" spans="1:14" s="5" customFormat="1" ht="14.25" customHeight="1" x14ac:dyDescent="0.25">
      <c r="A36" s="29"/>
      <c r="E36" s="7"/>
      <c r="F36" s="7"/>
      <c r="H36" s="7"/>
      <c r="I36" s="7"/>
      <c r="J36" s="7"/>
      <c r="K36" s="22"/>
      <c r="L36" s="7"/>
      <c r="M36" s="29"/>
      <c r="N36" s="19"/>
    </row>
    <row r="37" spans="1:14" s="11" customFormat="1" ht="15.75" customHeight="1" x14ac:dyDescent="0.25">
      <c r="A37" s="26"/>
      <c r="E37" s="2"/>
      <c r="F37" s="2"/>
      <c r="H37" s="2"/>
      <c r="I37" s="2"/>
      <c r="J37" s="2"/>
      <c r="K37" s="55"/>
      <c r="L37" s="2"/>
      <c r="M37" s="26"/>
      <c r="N37" s="21"/>
    </row>
    <row r="38" spans="1:14" s="11" customFormat="1" ht="15.75" customHeight="1" x14ac:dyDescent="0.25">
      <c r="A38" s="26"/>
      <c r="E38" s="2"/>
      <c r="F38" s="2"/>
      <c r="H38" s="2"/>
      <c r="I38" s="2"/>
      <c r="J38" s="2"/>
      <c r="K38" s="55"/>
      <c r="L38" s="2"/>
      <c r="M38" s="26"/>
      <c r="N38" s="21"/>
    </row>
    <row r="39" spans="1:14" s="11" customFormat="1" ht="15.75" customHeight="1" x14ac:dyDescent="0.25">
      <c r="A39" s="26"/>
      <c r="E39" s="2"/>
      <c r="F39" s="2"/>
      <c r="H39" s="2"/>
      <c r="I39" s="2"/>
      <c r="J39" s="2"/>
      <c r="K39" s="55"/>
      <c r="L39" s="2"/>
      <c r="M39" s="26"/>
      <c r="N39" s="21"/>
    </row>
    <row r="40" spans="1:14" s="11" customFormat="1" ht="15.75" customHeight="1" x14ac:dyDescent="0.25">
      <c r="A40" s="26"/>
      <c r="E40" s="2"/>
      <c r="F40" s="2"/>
      <c r="H40" s="2"/>
      <c r="I40" s="2"/>
      <c r="J40" s="2"/>
      <c r="K40" s="55"/>
      <c r="L40" s="2"/>
      <c r="M40" s="26"/>
      <c r="N40" s="21"/>
    </row>
  </sheetData>
  <conditionalFormatting sqref="H23:H31 L1 K9 K12:K13 H1:H21 N1:N31 J14:L17 J2:L3 J19:L31 J34:L40 N33:N40 H33:H40">
    <cfRule type="duplicateValues" dxfId="1" priority="2"/>
  </conditionalFormatting>
  <conditionalFormatting sqref="H32 N32">
    <cfRule type="duplicateValues" dxfId="0" priority="1"/>
  </conditionalFormatting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VÝSLEDKY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OKK_Lenovo_2</dc:creator>
  <cp:lastModifiedBy>Martina Válková</cp:lastModifiedBy>
  <cp:lastPrinted>2021-09-09T16:50:34Z</cp:lastPrinted>
  <dcterms:created xsi:type="dcterms:W3CDTF">2021-09-03T09:24:05Z</dcterms:created>
  <dcterms:modified xsi:type="dcterms:W3CDTF">2023-09-04T05:57:40Z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c69a1e6-361f-461f-8a7b-01d054d29e1c_Enabled">
    <vt:lpwstr>true</vt:lpwstr>
  </property>
  <property fmtid="{D5CDD505-2E9C-101B-9397-08002B2CF9AE}" pid="3" name="MSIP_Label_ec69a1e6-361f-461f-8a7b-01d054d29e1c_SetDate">
    <vt:lpwstr>2023-09-04T05:49:36Z</vt:lpwstr>
  </property>
  <property fmtid="{D5CDD505-2E9C-101B-9397-08002B2CF9AE}" pid="4" name="MSIP_Label_ec69a1e6-361f-461f-8a7b-01d054d29e1c_Method">
    <vt:lpwstr>Privileged</vt:lpwstr>
  </property>
  <property fmtid="{D5CDD505-2E9C-101B-9397-08002B2CF9AE}" pid="5" name="MSIP_Label_ec69a1e6-361f-461f-8a7b-01d054d29e1c_Name">
    <vt:lpwstr>ec69a1e6-361f-461f-8a7b-01d054d29e1c</vt:lpwstr>
  </property>
  <property fmtid="{D5CDD505-2E9C-101B-9397-08002B2CF9AE}" pid="6" name="MSIP_Label_ec69a1e6-361f-461f-8a7b-01d054d29e1c_SiteId">
    <vt:lpwstr>64bafdc2-7e8d-424f-8875-cb971d94ae00</vt:lpwstr>
  </property>
  <property fmtid="{D5CDD505-2E9C-101B-9397-08002B2CF9AE}" pid="7" name="MSIP_Label_ec69a1e6-361f-461f-8a7b-01d054d29e1c_ActionId">
    <vt:lpwstr>05090c27-8489-4979-ad1e-2c3431eed3f9</vt:lpwstr>
  </property>
  <property fmtid="{D5CDD505-2E9C-101B-9397-08002B2CF9AE}" pid="8" name="MSIP_Label_ec69a1e6-361f-461f-8a7b-01d054d29e1c_ContentBits">
    <vt:lpwstr>0</vt:lpwstr>
  </property>
</Properties>
</file>